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202300"/>
  <mc:AlternateContent xmlns:mc="http://schemas.openxmlformats.org/markup-compatibility/2006">
    <mc:Choice Requires="x15">
      <x15ac:absPath xmlns:x15ac="http://schemas.microsoft.com/office/spreadsheetml/2010/11/ac" url="D:\Anaconda3\PC-Template-app\"/>
    </mc:Choice>
  </mc:AlternateContent>
  <xr:revisionPtr revIDLastSave="0" documentId="13_ncr:1_{01322E8F-8C95-4C50-8D0B-1626DD958DA8}" xr6:coauthVersionLast="47" xr6:coauthVersionMax="47" xr10:uidLastSave="{00000000-0000-0000-0000-000000000000}"/>
  <bookViews>
    <workbookView xWindow="-108" yWindow="-108" windowWidth="23256" windowHeight="12576" firstSheet="5" xr2:uid="{C3105D93-4F2D-4261-B669-05F183F1BD78}"/>
  </bookViews>
  <sheets>
    <sheet name="DETAILS" sheetId="18" r:id="rId1"/>
    <sheet name="PC 1" sheetId="2" r:id="rId2"/>
    <sheet name="PC 2" sheetId="13" r:id="rId3"/>
    <sheet name="PC 3" sheetId="20" r:id="rId4"/>
    <sheet name="INSPECTION REPORT" sheetId="1" r:id="rId5"/>
    <sheet name="INSPECTION REPORT 2" sheetId="14" r:id="rId6"/>
    <sheet name="INSPECTION REPORT 3" sheetId="23" r:id="rId7"/>
    <sheet name="CHECKLIST" sheetId="3" r:id="rId8"/>
    <sheet name="MEMO" sheetId="4" r:id="rId9"/>
    <sheet name="MEMO (2)" sheetId="24" r:id="rId10"/>
    <sheet name="MED PICTURES (A)" sheetId="11" r:id="rId11"/>
    <sheet name="MED PICTURES (B)" sheetId="19" r:id="rId12"/>
    <sheet name="MED PICTURES (C)" sheetId="22" r:id="rId13"/>
    <sheet name="APPROVAL" sheetId="8" r:id="rId14"/>
    <sheet name="APPROVAL (one reference)" sheetId="21" r:id="rId15"/>
  </sheets>
  <definedNames>
    <definedName name="_xlnm.Print_Area" localSheetId="13">APPROVAL!$A$1:$D$31</definedName>
    <definedName name="_xlnm.Print_Area" localSheetId="14">'APPROVAL (one reference)'!$A$1:$D$30</definedName>
    <definedName name="_xlnm.Print_Area" localSheetId="7">CHECKLIST!$A$1:$H$47</definedName>
    <definedName name="_xlnm.Print_Area" localSheetId="8">MEMO!$A$1:$A$32</definedName>
    <definedName name="_xlnm.Print_Area" localSheetId="9">'MEMO (2)'!$A$1:$A$32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20" l="1"/>
  <c r="A7" i="23" s="1"/>
  <c r="A18" i="4"/>
  <c r="D6" i="20"/>
  <c r="D10" i="20"/>
  <c r="D4" i="20"/>
  <c r="B64" i="18"/>
  <c r="B31" i="20"/>
  <c r="C16" i="23"/>
  <c r="B71" i="20"/>
  <c r="B70" i="20"/>
  <c r="B69" i="20"/>
  <c r="B68" i="20"/>
  <c r="B65" i="20"/>
  <c r="B64" i="20"/>
  <c r="B63" i="20"/>
  <c r="B62" i="20"/>
  <c r="B61" i="20"/>
  <c r="B60" i="20"/>
  <c r="B59" i="20"/>
  <c r="B58" i="20"/>
  <c r="B57" i="20"/>
  <c r="B56" i="20"/>
  <c r="B55" i="20"/>
  <c r="A2" i="23" s="1"/>
  <c r="B54" i="20"/>
  <c r="B53" i="20"/>
  <c r="B52" i="20"/>
  <c r="B51" i="20"/>
  <c r="B50" i="20"/>
  <c r="B49" i="20"/>
  <c r="B48" i="20"/>
  <c r="B47" i="20"/>
  <c r="B46" i="20"/>
  <c r="B45" i="20"/>
  <c r="B44" i="20"/>
  <c r="B43" i="20"/>
  <c r="B42" i="20"/>
  <c r="B41" i="20"/>
  <c r="B40" i="20"/>
  <c r="B39" i="20"/>
  <c r="B38" i="20"/>
  <c r="B37" i="20"/>
  <c r="B36" i="20"/>
  <c r="B35" i="20"/>
  <c r="C25" i="23"/>
  <c r="B34" i="20"/>
  <c r="C24" i="23"/>
  <c r="B33" i="20"/>
  <c r="C18" i="23" s="1"/>
  <c r="B32" i="20"/>
  <c r="C17" i="23"/>
  <c r="B30" i="20"/>
  <c r="B29" i="20"/>
  <c r="C15" i="23" s="1"/>
  <c r="B28" i="20"/>
  <c r="D27" i="20"/>
  <c r="C14" i="23" s="1"/>
  <c r="B26" i="20"/>
  <c r="C12" i="23"/>
  <c r="B25" i="20"/>
  <c r="B23" i="20"/>
  <c r="B24" i="20"/>
  <c r="B22" i="20"/>
  <c r="B23" i="8" s="1"/>
  <c r="C10" i="23"/>
  <c r="B21" i="20"/>
  <c r="C9" i="23"/>
  <c r="B20" i="20"/>
  <c r="C8" i="23"/>
  <c r="I19" i="18"/>
  <c r="B13" i="20"/>
  <c r="B11" i="20"/>
  <c r="C26" i="23"/>
  <c r="B5" i="20"/>
  <c r="C23" i="23"/>
  <c r="B3" i="20"/>
  <c r="C20" i="23"/>
  <c r="B2" i="20"/>
  <c r="C19" i="23"/>
  <c r="B7" i="3"/>
  <c r="C11" i="23"/>
  <c r="B23" i="21"/>
  <c r="B27" i="20"/>
  <c r="C13" i="23"/>
  <c r="B6" i="20"/>
  <c r="B4" i="20"/>
  <c r="C21" i="23" s="1"/>
  <c r="C27" i="23"/>
  <c r="B7" i="20"/>
  <c r="B9" i="20" s="1"/>
  <c r="B1" i="20"/>
  <c r="D23" i="21" s="1"/>
  <c r="B8" i="20"/>
  <c r="G22" i="3"/>
  <c r="D27" i="13"/>
  <c r="C14" i="14" s="1"/>
  <c r="B71" i="13"/>
  <c r="B70" i="13"/>
  <c r="B69" i="13"/>
  <c r="B68" i="13"/>
  <c r="B65" i="13"/>
  <c r="B64" i="13"/>
  <c r="B63" i="13"/>
  <c r="B62" i="13"/>
  <c r="B61" i="13"/>
  <c r="B60" i="13"/>
  <c r="B59" i="13"/>
  <c r="B58" i="13"/>
  <c r="B57" i="13"/>
  <c r="B56" i="13"/>
  <c r="B55" i="13"/>
  <c r="B54" i="13"/>
  <c r="B53" i="13"/>
  <c r="B52" i="13"/>
  <c r="B51" i="13"/>
  <c r="B50" i="13"/>
  <c r="B49" i="13"/>
  <c r="B48" i="13"/>
  <c r="B47" i="13"/>
  <c r="B46" i="13"/>
  <c r="B45" i="13"/>
  <c r="B44" i="13"/>
  <c r="B43" i="13"/>
  <c r="B42" i="13"/>
  <c r="B41" i="13"/>
  <c r="B40" i="13"/>
  <c r="B39" i="13"/>
  <c r="B38" i="13"/>
  <c r="B37" i="13"/>
  <c r="B36" i="13"/>
  <c r="B35" i="13"/>
  <c r="C25" i="14" s="1"/>
  <c r="B34" i="13"/>
  <c r="C24" i="14" s="1"/>
  <c r="B33" i="13"/>
  <c r="B32" i="13"/>
  <c r="B31" i="13"/>
  <c r="B30" i="13"/>
  <c r="B29" i="13"/>
  <c r="B28" i="13"/>
  <c r="B27" i="13"/>
  <c r="C13" i="14" s="1"/>
  <c r="B26" i="13"/>
  <c r="B25" i="13"/>
  <c r="B23" i="13"/>
  <c r="B24" i="13"/>
  <c r="B22" i="13"/>
  <c r="B10" i="3" s="1"/>
  <c r="B21" i="13"/>
  <c r="C9" i="14" s="1"/>
  <c r="B20" i="13"/>
  <c r="B69" i="2"/>
  <c r="D45" i="23" s="1"/>
  <c r="B70" i="2"/>
  <c r="B71" i="2"/>
  <c r="D46" i="3" s="1"/>
  <c r="B68" i="2"/>
  <c r="D44" i="14" s="1"/>
  <c r="B61" i="2"/>
  <c r="A11" i="8" s="1"/>
  <c r="A11" i="21"/>
  <c r="B62" i="2"/>
  <c r="A12" i="21" s="1"/>
  <c r="B63" i="2"/>
  <c r="A13" i="21" s="1"/>
  <c r="B64" i="2"/>
  <c r="B65" i="2"/>
  <c r="A18" i="21" s="1"/>
  <c r="B60" i="2"/>
  <c r="A10" i="21" s="1"/>
  <c r="B59" i="2"/>
  <c r="A9" i="21" s="1"/>
  <c r="B58" i="2"/>
  <c r="B57" i="2"/>
  <c r="B56" i="2"/>
  <c r="A1" i="4" s="1"/>
  <c r="B55" i="2"/>
  <c r="B47" i="2"/>
  <c r="B48" i="2"/>
  <c r="G15" i="3" s="1"/>
  <c r="B49" i="2"/>
  <c r="G20" i="3"/>
  <c r="B50" i="2"/>
  <c r="G21" i="3"/>
  <c r="B51" i="2"/>
  <c r="B52" i="2"/>
  <c r="G32" i="3"/>
  <c r="B53" i="2"/>
  <c r="G33" i="3" s="1"/>
  <c r="B54" i="2"/>
  <c r="B46" i="2"/>
  <c r="G23" i="3"/>
  <c r="B45" i="2"/>
  <c r="G19" i="3"/>
  <c r="B41" i="2"/>
  <c r="B42" i="2"/>
  <c r="G16" i="3" s="1"/>
  <c r="B43" i="2"/>
  <c r="G17" i="3"/>
  <c r="B44" i="2"/>
  <c r="G24" i="3" s="1"/>
  <c r="B40" i="2"/>
  <c r="B39" i="2"/>
  <c r="B38" i="2"/>
  <c r="B35" i="2"/>
  <c r="C25" i="1" s="1"/>
  <c r="B36" i="2"/>
  <c r="A47" i="3" s="1"/>
  <c r="D46" i="23"/>
  <c r="B37" i="2"/>
  <c r="B32" i="2"/>
  <c r="C17" i="1" s="1"/>
  <c r="B33" i="2"/>
  <c r="B34" i="2"/>
  <c r="C24" i="1" s="1"/>
  <c r="B31" i="2"/>
  <c r="B30" i="2"/>
  <c r="H9" i="3" s="1"/>
  <c r="B29" i="2"/>
  <c r="C15" i="1" s="1"/>
  <c r="B28" i="2"/>
  <c r="D27" i="2"/>
  <c r="B27" i="2"/>
  <c r="B26" i="2"/>
  <c r="B25" i="2"/>
  <c r="B23" i="2"/>
  <c r="B22" i="2"/>
  <c r="B21" i="2"/>
  <c r="B11" i="3" s="1"/>
  <c r="B20" i="2"/>
  <c r="B8" i="3" s="1"/>
  <c r="D10" i="13"/>
  <c r="D6" i="13"/>
  <c r="D6" i="2"/>
  <c r="D4" i="13"/>
  <c r="B11" i="13"/>
  <c r="B5" i="13"/>
  <c r="B6" i="13" s="1"/>
  <c r="B3" i="13"/>
  <c r="C20" i="14" s="1"/>
  <c r="B2" i="13"/>
  <c r="C19" i="14" s="1"/>
  <c r="D10" i="2"/>
  <c r="B11" i="2"/>
  <c r="B5" i="2"/>
  <c r="D4" i="2"/>
  <c r="B3" i="2"/>
  <c r="B2" i="2"/>
  <c r="A1" i="13"/>
  <c r="A7" i="14" s="1"/>
  <c r="A1" i="2"/>
  <c r="A7" i="1" s="1"/>
  <c r="B13" i="13"/>
  <c r="B13" i="2"/>
  <c r="A7" i="21"/>
  <c r="A18" i="8"/>
  <c r="D46" i="14"/>
  <c r="B21" i="21"/>
  <c r="G18" i="3"/>
  <c r="B4" i="13"/>
  <c r="B10" i="13" s="1"/>
  <c r="A17" i="4"/>
  <c r="A19" i="4"/>
  <c r="A30" i="4"/>
  <c r="D45" i="3"/>
  <c r="A45" i="3"/>
  <c r="C14" i="1"/>
  <c r="C22" i="2"/>
  <c r="B9" i="3"/>
  <c r="A7" i="8"/>
  <c r="B21" i="8"/>
  <c r="A2" i="14"/>
  <c r="A2" i="1"/>
  <c r="B25" i="3"/>
  <c r="A19" i="3"/>
  <c r="B24" i="2"/>
  <c r="A2" i="11" s="1"/>
  <c r="B6" i="2"/>
  <c r="A7" i="4"/>
  <c r="A16" i="21"/>
  <c r="B6" i="3"/>
  <c r="B5" i="3"/>
  <c r="C20" i="1"/>
  <c r="C26" i="14"/>
  <c r="C23" i="14"/>
  <c r="C18" i="14"/>
  <c r="C17" i="14"/>
  <c r="C16" i="14"/>
  <c r="C15" i="14"/>
  <c r="C12" i="14"/>
  <c r="C11" i="14"/>
  <c r="C10" i="14"/>
  <c r="C8" i="14"/>
  <c r="A9" i="4"/>
  <c r="A32" i="4"/>
  <c r="C9" i="1"/>
  <c r="H5" i="3"/>
  <c r="C23" i="1"/>
  <c r="B4" i="2"/>
  <c r="C21" i="1" s="1"/>
  <c r="C19" i="1"/>
  <c r="C18" i="1"/>
  <c r="C16" i="1"/>
  <c r="C13" i="1"/>
  <c r="C12" i="1"/>
  <c r="C11" i="1"/>
  <c r="C10" i="1"/>
  <c r="B7" i="2"/>
  <c r="B8" i="2" s="1"/>
  <c r="C21" i="14"/>
  <c r="C27" i="1"/>
  <c r="A31" i="4" l="1"/>
  <c r="D44" i="1"/>
  <c r="D45" i="14"/>
  <c r="D45" i="1"/>
  <c r="D44" i="23"/>
  <c r="A46" i="3"/>
  <c r="A13" i="8"/>
  <c r="A12" i="8"/>
  <c r="A9" i="8"/>
  <c r="D46" i="1"/>
  <c r="D41" i="3"/>
  <c r="D40" i="3"/>
  <c r="H8" i="3"/>
  <c r="B14" i="2"/>
  <c r="B7" i="13"/>
  <c r="C27" i="14"/>
  <c r="B12" i="20"/>
  <c r="C22" i="14"/>
  <c r="C8" i="1"/>
  <c r="A10" i="8"/>
  <c r="B22" i="21"/>
  <c r="B10" i="20"/>
  <c r="C22" i="20"/>
  <c r="A2" i="22" s="1"/>
  <c r="C26" i="1"/>
  <c r="B9" i="2"/>
  <c r="B12" i="2" s="1"/>
  <c r="B1" i="2"/>
  <c r="B1" i="13"/>
  <c r="A16" i="8"/>
  <c r="C22" i="13"/>
  <c r="A2" i="19" s="1"/>
  <c r="B10" i="2"/>
  <c r="C22" i="1" s="1"/>
  <c r="D23" i="8"/>
  <c r="A12" i="4"/>
  <c r="B22" i="8"/>
  <c r="H11" i="3" l="1"/>
  <c r="D21" i="21"/>
  <c r="D21" i="8"/>
  <c r="D22" i="8"/>
  <c r="D22" i="21"/>
  <c r="C21" i="21"/>
  <c r="B18" i="18"/>
  <c r="D13" i="2" s="1"/>
  <c r="A16" i="2" s="1"/>
  <c r="C21" i="8"/>
  <c r="C28" i="1"/>
  <c r="C23" i="21"/>
  <c r="C23" i="8"/>
  <c r="H18" i="18"/>
  <c r="D13" i="20" s="1"/>
  <c r="A16" i="20" s="1"/>
  <c r="C28" i="23"/>
  <c r="C22" i="23"/>
  <c r="B14" i="20"/>
  <c r="B8" i="13"/>
  <c r="B9" i="13" s="1"/>
  <c r="B12" i="13" s="1"/>
  <c r="E18" i="18" l="1"/>
  <c r="D13" i="13" s="1"/>
  <c r="A16" i="13" s="1"/>
  <c r="C22" i="8"/>
  <c r="C22" i="21"/>
  <c r="C28" i="14"/>
  <c r="B14" i="13"/>
  <c r="A18" i="2"/>
  <c r="A23" i="4" s="1"/>
  <c r="A17" i="2"/>
  <c r="A38" i="1"/>
  <c r="A38" i="23"/>
  <c r="A17" i="20"/>
  <c r="A18" i="20"/>
  <c r="A25" i="4" s="1"/>
  <c r="A18" i="13" l="1"/>
  <c r="A24" i="4" s="1"/>
  <c r="A17" i="13"/>
  <c r="A38" i="14"/>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<sst xmlns="http://schemas.openxmlformats.org/spreadsheetml/2006/main" count="605" uniqueCount="236">
  <si>
    <t xml:space="preserve">  </t>
  </si>
  <si>
    <t xml:space="preserve">        </t>
  </si>
  <si>
    <t>PRE-PAYMENT INSPECTION REPORT</t>
  </si>
  <si>
    <t>i.  </t>
  </si>
  <si>
    <t xml:space="preserve">Client Ministry </t>
  </si>
  <si>
    <t>ii.  </t>
  </si>
  <si>
    <t>Name of Project Supervisor</t>
  </si>
  <si>
    <t>iii.  </t>
  </si>
  <si>
    <t>Name of Contractor</t>
  </si>
  <si>
    <t>iv.  </t>
  </si>
  <si>
    <t>Project Description</t>
  </si>
  <si>
    <t>v.  </t>
  </si>
  <si>
    <t>Local Gov. Area</t>
  </si>
  <si>
    <t>vi.  </t>
  </si>
  <si>
    <t xml:space="preserve">Date of Award </t>
  </si>
  <si>
    <t>vii.  </t>
  </si>
  <si>
    <t>Expected Date of Completion</t>
  </si>
  <si>
    <t>viii.  </t>
  </si>
  <si>
    <t xml:space="preserve">Date of Delivery (Store Only)  </t>
  </si>
  <si>
    <t>ix.  </t>
  </si>
  <si>
    <t>Date of Completion</t>
  </si>
  <si>
    <t>x.  </t>
  </si>
  <si>
    <t xml:space="preserve">Date of Inspection </t>
  </si>
  <si>
    <t>xi.  </t>
  </si>
  <si>
    <t>xii.  </t>
  </si>
  <si>
    <t>Advance Payment</t>
  </si>
  <si>
    <t>xiii.  </t>
  </si>
  <si>
    <t>Advance Payment Refund</t>
  </si>
  <si>
    <t>xiv.  </t>
  </si>
  <si>
    <t>Works Completed to Date</t>
  </si>
  <si>
    <t>xv.  </t>
  </si>
  <si>
    <t>Percentage of Work done</t>
  </si>
  <si>
    <t>xvi.  </t>
  </si>
  <si>
    <t>Physical Stage of Work</t>
  </si>
  <si>
    <t>xvii.  </t>
  </si>
  <si>
    <t xml:space="preserve">Previous payment  </t>
  </si>
  <si>
    <t>xviii.  </t>
  </si>
  <si>
    <t>Retention</t>
  </si>
  <si>
    <t>xix.  </t>
  </si>
  <si>
    <t>Payment Now Due</t>
  </si>
  <si>
    <t>xx.  </t>
  </si>
  <si>
    <t>VAT Included in Payment Certificate</t>
  </si>
  <si>
    <t>COMMENT [If No]</t>
  </si>
  <si>
    <t>OBSERVATION (QUALITY OF WORK)</t>
  </si>
  <si>
    <t>a.</t>
  </si>
  <si>
    <t>Very Good</t>
  </si>
  <si>
    <t>b.</t>
  </si>
  <si>
    <t>Good</t>
  </si>
  <si>
    <t>c.</t>
  </si>
  <si>
    <t xml:space="preserve">fair                                                                                                                                                                </t>
  </si>
  <si>
    <t>d.</t>
  </si>
  <si>
    <t>poor</t>
  </si>
  <si>
    <t xml:space="preserve">      </t>
  </si>
  <si>
    <t>-----------------------------------------</t>
  </si>
  <si>
    <t>Mr. Oyede, Fouad Adepoju</t>
  </si>
  <si>
    <t xml:space="preserve"> </t>
  </si>
  <si>
    <t>Mrs. Ojo Olayinka Modupe</t>
  </si>
  <si>
    <t xml:space="preserve"> MONITORING AND EVALUATION DEPARTMENT (MED)</t>
  </si>
  <si>
    <t>1. Documents on File</t>
  </si>
  <si>
    <t>Yes</t>
  </si>
  <si>
    <t>Remarks</t>
  </si>
  <si>
    <t>Executing MDAs Project Report Write-up</t>
  </si>
  <si>
    <t>Contract Award letters</t>
  </si>
  <si>
    <t>Pre-Payment Certificates</t>
  </si>
  <si>
    <t>Inspection Reports</t>
  </si>
  <si>
    <t>N/A</t>
  </si>
  <si>
    <t>Valid Performance Bond</t>
  </si>
  <si>
    <t>Statement of Valuation from Executing MDAs</t>
  </si>
  <si>
    <t>Is Percentage of work (Value) done greater than APG utilized?</t>
  </si>
  <si>
    <t>2. Test Certificates, Warranties and Independent Certificates on File</t>
  </si>
  <si>
    <t>Product Warranties -1</t>
  </si>
  <si>
    <t>Certified Copy of Hydrographic/Bathymetric Survey</t>
  </si>
  <si>
    <t>Other Certifications:</t>
  </si>
  <si>
    <t>Executing Agency Pictures</t>
  </si>
  <si>
    <t>MED Pictures</t>
  </si>
  <si>
    <t>3. Decision To Inspect Or Not</t>
  </si>
  <si>
    <t>Satisfied with the Quality of Documentation</t>
  </si>
  <si>
    <t>If Not Satisfy Issues requiring attention:</t>
  </si>
  <si>
    <t xml:space="preserve">4. Questions For Site Visit </t>
  </si>
  <si>
    <t>Are site documentations sighted on site?</t>
  </si>
  <si>
    <t>Is the quality of work done satisfactory to the Stakeholders?</t>
  </si>
  <si>
    <t>5. Date of Site Visits:</t>
  </si>
  <si>
    <t>6. Overall Assessment of Work Done:</t>
  </si>
  <si>
    <t>7. Recommended for Issuance of Certification of Payment:</t>
  </si>
  <si>
    <t>Permanent Secretary (MEPB),</t>
  </si>
  <si>
    <t xml:space="preserve">Through: </t>
  </si>
  <si>
    <t>Director (MED),</t>
  </si>
  <si>
    <t>INTRODUCTION</t>
  </si>
  <si>
    <t>4.  CONCLUSION</t>
  </si>
  <si>
    <t xml:space="preserve">                                  </t>
  </si>
  <si>
    <t xml:space="preserve">          </t>
  </si>
  <si>
    <t xml:space="preserve">                            </t>
  </si>
  <si>
    <t xml:space="preserve">RECOMMENDATION </t>
  </si>
  <si>
    <t>MINISTRY OF ECONOMIC PLANNING AND BUDGET</t>
  </si>
  <si>
    <t xml:space="preserve"> LAGOS STATE GOVERNMENT   </t>
  </si>
  <si>
    <t xml:space="preserve">Director (Monitoring &amp; Evaluation)                                                                 </t>
  </si>
  <si>
    <t>Mr. Lekan Balogun</t>
  </si>
  <si>
    <t>Mr. Ope George</t>
  </si>
  <si>
    <t>Permanent Secretary</t>
  </si>
  <si>
    <t xml:space="preserve">Special Adviser </t>
  </si>
  <si>
    <t>----------------------------------------</t>
  </si>
  <si>
    <t>Honourable Commissioner</t>
  </si>
  <si>
    <t>Contract Sum</t>
  </si>
  <si>
    <r>
      <t xml:space="preserve">Ye s </t>
    </r>
    <r>
      <rPr>
        <sz val="16"/>
        <color theme="1"/>
        <rFont val="Wingdings"/>
        <charset val="2"/>
      </rPr>
      <t>ü</t>
    </r>
    <r>
      <rPr>
        <sz val="16"/>
        <color theme="1"/>
        <rFont val="Times New Roman"/>
        <family val="1"/>
      </rPr>
      <t xml:space="preserve"> No ☐</t>
    </r>
  </si>
  <si>
    <t>TOTAL CONTRACT SUM</t>
  </si>
  <si>
    <t>WORK COMPLETED TO DATE</t>
  </si>
  <si>
    <t>5% RETENTION</t>
  </si>
  <si>
    <t>TOTAL NET PAYMENT</t>
  </si>
  <si>
    <t>7.5% VAT</t>
  </si>
  <si>
    <t>TOTAL NET AMOUNT</t>
  </si>
  <si>
    <t>LESS PREVIOUS PAYMENT</t>
  </si>
  <si>
    <t>AMOUNT DUE</t>
  </si>
  <si>
    <t xml:space="preserve">Effective Date of Commencement: </t>
  </si>
  <si>
    <t xml:space="preserve">On Time (Yes/No):    </t>
  </si>
  <si>
    <t xml:space="preserve">Name of Representative from Executing MDAs: </t>
  </si>
  <si>
    <t xml:space="preserve">Name of MED Team Lead:                                                                    </t>
  </si>
  <si>
    <t>PROJECT MONITORING CHECKLIST</t>
  </si>
  <si>
    <t>MINISTRY OF ECONOMIC PLANNING &amp; BUDGET</t>
  </si>
  <si>
    <t xml:space="preserve">Dated:                                           </t>
  </si>
  <si>
    <t xml:space="preserve">__________________                                                                         </t>
  </si>
  <si>
    <t xml:space="preserve">________________   </t>
  </si>
  <si>
    <t>Ms. Alawiye, K.T</t>
  </si>
  <si>
    <t>ü</t>
  </si>
  <si>
    <t>Manufacturers Test Results (Steels, Equipment, Others: Specify)</t>
  </si>
  <si>
    <t>Valid Test Certificate (CBR, Others Specify)</t>
  </si>
  <si>
    <t>Advance Payment Guaranteed</t>
  </si>
  <si>
    <t>LESS ADVANCE PAYMENT REFUND</t>
  </si>
  <si>
    <t xml:space="preserve">Duration of Contract:              </t>
  </si>
  <si>
    <t xml:space="preserve">Statement of Project Objectives: </t>
  </si>
  <si>
    <t>BOQ OR BEME</t>
  </si>
  <si>
    <r>
      <t>3.</t>
    </r>
    <r>
      <rPr>
        <sz val="11"/>
        <color theme="1"/>
        <rFont val="Sitka Small"/>
      </rPr>
      <t xml:space="preserve">   The joint inspection to the Project site was carried out by the officers from the Monitoring and Evaluation Department of this Ministry (MEPB) along with the Project Officer</t>
    </r>
    <r>
      <rPr>
        <sz val="11"/>
        <color rgb="FF000000"/>
        <rFont val="Sitka Small"/>
      </rPr>
      <t xml:space="preserve"> from the Executing Agency to facilitate Payments</t>
    </r>
    <r>
      <rPr>
        <b/>
        <sz val="11"/>
        <color rgb="FF000000"/>
        <rFont val="Sitka Small"/>
      </rPr>
      <t xml:space="preserve"> </t>
    </r>
    <r>
      <rPr>
        <sz val="11"/>
        <color rgb="FF000000"/>
        <rFont val="Sitka Small"/>
      </rPr>
      <t>due to the Contractor.</t>
    </r>
  </si>
  <si>
    <t>5. RECOMMENDATION</t>
  </si>
  <si>
    <r>
      <rPr>
        <b/>
        <sz val="11"/>
        <color theme="1"/>
        <rFont val="Sitka Small"/>
      </rPr>
      <t>6.</t>
    </r>
    <r>
      <rPr>
        <sz val="11"/>
        <color theme="1"/>
        <rFont val="Sitka Small"/>
      </rPr>
      <t xml:space="preserve"> Submitted for further directives, please.</t>
    </r>
  </si>
  <si>
    <t xml:space="preserve">       </t>
  </si>
  <si>
    <r>
      <t xml:space="preserve">          </t>
    </r>
    <r>
      <rPr>
        <b/>
        <sz val="11"/>
        <color theme="1"/>
        <rFont val="Sitka Small"/>
      </rPr>
      <t xml:space="preserve">             </t>
    </r>
  </si>
  <si>
    <t>Elements of work covered</t>
  </si>
  <si>
    <t>Full Folio reference</t>
  </si>
  <si>
    <t>Inspection report File number</t>
  </si>
  <si>
    <t>Memo file number</t>
  </si>
  <si>
    <t>Cover page</t>
  </si>
  <si>
    <t>Letter of award</t>
  </si>
  <si>
    <t>Prepayment certificate</t>
  </si>
  <si>
    <t>Governor's Approval</t>
  </si>
  <si>
    <t>Inspection report</t>
  </si>
  <si>
    <t>BOQ</t>
  </si>
  <si>
    <t>Project Brief</t>
  </si>
  <si>
    <t>APG</t>
  </si>
  <si>
    <t>Letter of completion</t>
  </si>
  <si>
    <t>Agency pictures</t>
  </si>
  <si>
    <t>Checklist</t>
  </si>
  <si>
    <t>ADVANCE PAYMENT</t>
  </si>
  <si>
    <t>No</t>
  </si>
  <si>
    <t>PRE-PAYMENT CERTIFICATION:</t>
  </si>
  <si>
    <t>2.    The Original Inspection Report and Pre-Payment Certificate are attached for your information and further necessary actions, please.</t>
  </si>
  <si>
    <t>3.     Thank you.</t>
  </si>
  <si>
    <t xml:space="preserve">                                                                                                                                                            For: The Permanent Secretary </t>
  </si>
  <si>
    <t xml:space="preserve">Alawiye, K.T. (Ms.) </t>
  </si>
  <si>
    <t>Approval file number</t>
  </si>
  <si>
    <t>Approval date</t>
  </si>
  <si>
    <t>Address line 1</t>
  </si>
  <si>
    <t>Address line 2</t>
  </si>
  <si>
    <t>Address line 3</t>
  </si>
  <si>
    <t>Address line 4</t>
  </si>
  <si>
    <t>Address line 5</t>
  </si>
  <si>
    <t>Mail reference number</t>
  </si>
  <si>
    <t>Mail reference date</t>
  </si>
  <si>
    <t>MED PICTURES:</t>
  </si>
  <si>
    <t>REVISED CONTRACT SUM</t>
  </si>
  <si>
    <t>Date of Report</t>
  </si>
  <si>
    <t>Revised Contract sum</t>
  </si>
  <si>
    <t>xxi.  </t>
  </si>
  <si>
    <t>xxi.</t>
  </si>
  <si>
    <t>Revised Contract Sum</t>
  </si>
  <si>
    <t xml:space="preserve">Project 1 Description: </t>
  </si>
  <si>
    <t xml:space="preserve">Executing MDA(s): </t>
  </si>
  <si>
    <t xml:space="preserve">Project 2 Description: </t>
  </si>
  <si>
    <t>Date of Award(s):</t>
  </si>
  <si>
    <t>CUMMULATIVE</t>
  </si>
  <si>
    <t>Valuation</t>
  </si>
  <si>
    <t>Delivery notes</t>
  </si>
  <si>
    <t>Delivery note(s)</t>
  </si>
  <si>
    <t>S/N</t>
  </si>
  <si>
    <t>Contractor</t>
  </si>
  <si>
    <t>Amount</t>
  </si>
  <si>
    <t xml:space="preserve">Remarks </t>
  </si>
  <si>
    <t>Date of upward review</t>
  </si>
  <si>
    <t>HOU (Sign)</t>
  </si>
  <si>
    <t>Designation</t>
  </si>
  <si>
    <t>HOU member</t>
  </si>
  <si>
    <t>Date of Award (Upward Review)</t>
  </si>
  <si>
    <t>xxii.  </t>
  </si>
  <si>
    <t>xxii.</t>
  </si>
  <si>
    <t>PREPAYMENT CERTIFICATION DETAILS</t>
  </si>
  <si>
    <t>Client Ministry</t>
  </si>
  <si>
    <t>Contractor name:</t>
  </si>
  <si>
    <t>Payment stage:</t>
  </si>
  <si>
    <t>What is the Contract sum?</t>
  </si>
  <si>
    <t>What is the Revised Contract sum?</t>
  </si>
  <si>
    <r>
      <t>Percentage of Advance payment? (</t>
    </r>
    <r>
      <rPr>
        <b/>
        <sz val="11"/>
        <color theme="1"/>
        <rFont val="Aptos Narrow"/>
        <family val="2"/>
        <scheme val="minor"/>
      </rPr>
      <t>as specified in the award letter)</t>
    </r>
  </si>
  <si>
    <t>What is the work completed to date?</t>
  </si>
  <si>
    <t>Is there 5% retention?</t>
  </si>
  <si>
    <t>What is the Previous Payment? (if none, write Nil )</t>
  </si>
  <si>
    <t>Percentage of Advance payment refunded</t>
  </si>
  <si>
    <t>Write out Amount due in words</t>
  </si>
  <si>
    <t>PROJECT DETAILS</t>
  </si>
  <si>
    <t>Is the scope specified in the BOQ OR BEME or Award letter ?</t>
  </si>
  <si>
    <t>FOLIO REFERENCES</t>
  </si>
  <si>
    <t>Letter of award / upward review</t>
  </si>
  <si>
    <t>Folio reference for memo</t>
  </si>
  <si>
    <t>ADDRESS LINE &amp; DATE FOR APPROVAL</t>
  </si>
  <si>
    <t>SIGNATORIES</t>
  </si>
  <si>
    <t>HOU/Staff 1</t>
  </si>
  <si>
    <t>Staff 2</t>
  </si>
  <si>
    <t>Name of Contractor:</t>
  </si>
  <si>
    <r>
      <t xml:space="preserve">Duration of Contract(s):  </t>
    </r>
    <r>
      <rPr>
        <b/>
        <sz val="38"/>
        <color rgb="FF000000"/>
        <rFont val="Times New Roman"/>
        <family val="1"/>
      </rPr>
      <t xml:space="preserve">           </t>
    </r>
    <r>
      <rPr>
        <b/>
        <sz val="38"/>
        <color rgb="FFFF0000"/>
        <rFont val="Times New Roman"/>
        <family val="1"/>
      </rPr>
      <t xml:space="preserve"> </t>
    </r>
  </si>
  <si>
    <r>
      <rPr>
        <u/>
        <sz val="38"/>
        <color theme="1"/>
        <rFont val="Times New Roman"/>
        <family val="1"/>
      </rPr>
      <t>Yes</t>
    </r>
    <r>
      <rPr>
        <sz val="38"/>
        <color theme="1"/>
        <rFont val="Times New Roman"/>
        <family val="1"/>
      </rPr>
      <t xml:space="preserve">  </t>
    </r>
  </si>
  <si>
    <t>Consequent upon this, kindly recommend to the Permanent Secretary (MEPB) to seek the approval of the Honorable Commissioner (MEPB) to certify the Original Pre-Payment Certificate and Inspection Report for the following amounts:</t>
  </si>
  <si>
    <t xml:space="preserve">Project 3 Description: </t>
  </si>
  <si>
    <r>
      <t xml:space="preserve">Calculated Amount due </t>
    </r>
    <r>
      <rPr>
        <b/>
        <sz val="14"/>
        <color rgb="FFFFC000"/>
        <rFont val="Aptos Narrow"/>
        <family val="2"/>
        <scheme val="minor"/>
      </rPr>
      <t>(Do no edit)</t>
    </r>
  </si>
  <si>
    <t xml:space="preserve">Payment Status (Project 1-3): </t>
  </si>
  <si>
    <t>MEPB/MED/25/103/XI/30</t>
  </si>
  <si>
    <t>17th April 2025</t>
  </si>
  <si>
    <t>•    The Projects had been Completed at the time of this inspection in line with the specification of the Bill of Quantities (BOQ).</t>
  </si>
  <si>
    <t>REPORT OF SITE INSPECTION ON THE RENOVATION OF  17+1 CLASSROOM BLOCK A AND ADMIN BLOCK AT COMMUNITY SENIOR GRAMMAR SCHOOL, IPAJA, AYOBO LCDA, ALIMOSHO, RENOVATION OF 6 CLASSROOM BLOCK AT AFRICAN CHURCH PRIMARY SCHOOLS 2, MEIRAN AND RENOVATION OF 6 CLASSROOM BLOCK AT UNITY SENIOR COLLEGE, OKE-ODO, LAGOS.</t>
  </si>
  <si>
    <t>Folios 1 - 29 of file, refer please.</t>
  </si>
  <si>
    <t xml:space="preserve">Alawiye, K.T (Ms)                                                                 Adekunle-Famuyon, F.A </t>
  </si>
  <si>
    <t>PPO (MED)                                                                                                           PPO (MED)</t>
  </si>
  <si>
    <t>The Special Committee on Rehabilitation of Public Schools has forwarded the Pre‑Payment Certificate for the above projects. All three projects include demolition and alteration works, substructure, concrete works, roofing, doors, fittings and fixtures, windows, electrical installations, finishes, painting and decoration, and external works; Project 1 additionally covers aluminium partitioning, while Projects 2 and 3 also involve block work.</t>
  </si>
  <si>
    <r>
      <t xml:space="preserve">•    The 6(six) months defect liability period of Projects 2 &amp; 3 had elapsed. Kindly refer to </t>
    </r>
    <r>
      <rPr>
        <b/>
        <sz val="11"/>
        <color theme="1"/>
        <rFont val="Sitka Small"/>
      </rPr>
      <t>folios 21-22</t>
    </r>
    <r>
      <rPr>
        <sz val="11"/>
        <color theme="1"/>
        <rFont val="Sitka Small"/>
      </rPr>
      <t xml:space="preserve"> for certificate of final completion.</t>
    </r>
  </si>
  <si>
    <r>
      <t xml:space="preserve">•     Please see </t>
    </r>
    <r>
      <rPr>
        <b/>
        <sz val="11"/>
        <color theme="1"/>
        <rFont val="Sitka Small"/>
      </rPr>
      <t>folio 29</t>
    </r>
    <r>
      <rPr>
        <sz val="11"/>
        <color theme="1"/>
        <rFont val="Sitka Small"/>
      </rPr>
      <t xml:space="preserve"> of file for relevant documents pages on MED Checklist.</t>
    </r>
  </si>
  <si>
    <r>
      <t xml:space="preserve">•    </t>
    </r>
    <r>
      <rPr>
        <b/>
        <u/>
        <sz val="11"/>
        <color theme="1"/>
        <rFont val="Sitka Small"/>
      </rPr>
      <t>Project 1</t>
    </r>
    <r>
      <rPr>
        <sz val="11"/>
        <color theme="1"/>
        <rFont val="Sitka Small"/>
      </rPr>
      <t xml:space="preserve">: sum of </t>
    </r>
    <r>
      <rPr>
        <b/>
        <sz val="11"/>
        <color theme="1"/>
        <rFont val="Sitka Small"/>
      </rPr>
      <t>₦6,072,240.61 (Six Million, Seventy-Two Thousand, Two Hundred and Forty Naira, Sixty-One Kobo)</t>
    </r>
    <r>
      <rPr>
        <sz val="11"/>
        <color theme="1"/>
        <rFont val="Sitka Small"/>
      </rPr>
      <t xml:space="preserve"> only in favour of </t>
    </r>
    <r>
      <rPr>
        <b/>
        <sz val="11"/>
        <color theme="1"/>
        <rFont val="Sitka Small"/>
      </rPr>
      <t>Messrs. Aston Constructions Limited.</t>
    </r>
    <r>
      <rPr>
        <sz val="11"/>
        <color theme="1"/>
        <rFont val="Sitka Small"/>
      </rPr>
      <t xml:space="preserve"> This represents </t>
    </r>
    <r>
      <rPr>
        <b/>
        <sz val="11"/>
        <color theme="1"/>
        <rFont val="Sitka Small"/>
      </rPr>
      <t>Retention payment</t>
    </r>
    <r>
      <rPr>
        <sz val="11"/>
        <color theme="1"/>
        <rFont val="Sitka Small"/>
      </rPr>
      <t xml:space="preserve"> due to the Contractor.</t>
    </r>
  </si>
  <si>
    <r>
      <t xml:space="preserve">•    </t>
    </r>
    <r>
      <rPr>
        <b/>
        <u/>
        <sz val="11"/>
        <color theme="1"/>
        <rFont val="Sitka Small"/>
      </rPr>
      <t>Project 2</t>
    </r>
    <r>
      <rPr>
        <sz val="11"/>
        <color theme="1"/>
        <rFont val="Sitka Small"/>
      </rPr>
      <t xml:space="preserve">: sum of </t>
    </r>
    <r>
      <rPr>
        <b/>
        <sz val="11"/>
        <color theme="1"/>
        <rFont val="Sitka Small"/>
      </rPr>
      <t>₦1,682,413.17 (One Million, Six Hundred and Eighty-Two Thousand, Four Hundred and Thirteen Naira, Seventeen Kobo)</t>
    </r>
    <r>
      <rPr>
        <sz val="11"/>
        <color theme="1"/>
        <rFont val="Sitka Small"/>
      </rPr>
      <t xml:space="preserve"> only in favour of </t>
    </r>
    <r>
      <rPr>
        <b/>
        <sz val="11"/>
        <color theme="1"/>
        <rFont val="Sitka Small"/>
      </rPr>
      <t>Messrs. Kinghorse International Limited.</t>
    </r>
    <r>
      <rPr>
        <sz val="11"/>
        <color theme="1"/>
        <rFont val="Sitka Small"/>
      </rPr>
      <t xml:space="preserve"> This represents </t>
    </r>
    <r>
      <rPr>
        <b/>
        <sz val="11"/>
        <color theme="1"/>
        <rFont val="Sitka Small"/>
      </rPr>
      <t>Retention payment</t>
    </r>
    <r>
      <rPr>
        <sz val="11"/>
        <color theme="1"/>
        <rFont val="Sitka Small"/>
      </rPr>
      <t xml:space="preserve"> due to the Contractor.</t>
    </r>
  </si>
  <si>
    <r>
      <t xml:space="preserve">•    </t>
    </r>
    <r>
      <rPr>
        <b/>
        <u/>
        <sz val="11"/>
        <color theme="1"/>
        <rFont val="Sitka Small"/>
      </rPr>
      <t>Project 3</t>
    </r>
    <r>
      <rPr>
        <sz val="11"/>
        <color theme="1"/>
        <rFont val="Sitka Small"/>
      </rPr>
      <t xml:space="preserve">: sum of </t>
    </r>
    <r>
      <rPr>
        <b/>
        <sz val="11"/>
        <color theme="1"/>
        <rFont val="Sitka Small"/>
      </rPr>
      <t>₦13,544,043.80 (Thirteen Million, Five Hundred and Fourteen-Four Thousand, Five Hundred and Forty-Three Naira, Eighty  Kobo)</t>
    </r>
    <r>
      <rPr>
        <sz val="11"/>
        <color theme="1"/>
        <rFont val="Sitka Small"/>
      </rPr>
      <t xml:space="preserve"> only in favour of Name of Contractor. This represents </t>
    </r>
    <r>
      <rPr>
        <b/>
        <sz val="11"/>
        <color theme="1"/>
        <rFont val="Sitka Small"/>
      </rPr>
      <t>Retention payment</t>
    </r>
    <r>
      <rPr>
        <sz val="11"/>
        <color theme="1"/>
        <rFont val="Sitka Small"/>
      </rPr>
      <t xml:space="preserve"> due to the Contractor.</t>
    </r>
  </si>
  <si>
    <t>PROJECT 1</t>
  </si>
  <si>
    <t>PROJECT 2</t>
  </si>
  <si>
    <t>PROJECT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</si>
</sst>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 #,##0.00_-;_-* &quot;-&quot;??_-;_-@_-"/>
    <numFmt numFmtId="164" formatCode="[$₦-466]\ #,##0.00"/>
    <numFmt numFmtId="165" formatCode="[$₦-46A]#,##0.00"/>
    <numFmt numFmtId="166" formatCode="[$₦-468]\ #,##0.00"/>
  </numFmts>
  <fonts count="63" x14ac:knownFonts="1">
    <font>
      <sz val="11"/>
      <color theme="1"/>
      <name val="Aptos Narrow"/>
      <family val="2"/>
      <scheme val="minor"/>
    </font>
    <font>
      <sz val="11"/>
      <color theme="1"/>
      <name val="Aptos Narrow"/>
      <family val="2"/>
      <scheme val="minor"/>
    </font>
    <font>
      <b/>
      <sz val="11"/>
      <color rgb="FFFF0000"/>
      <name val="Sitka Small"/>
    </font>
    <font>
      <b/>
      <sz val="11"/>
      <color theme="1"/>
      <name val="Sitka Small"/>
    </font>
    <font>
      <sz val="11"/>
      <color theme="1"/>
      <name val="Sitka Small"/>
    </font>
    <font>
      <b/>
      <sz val="11"/>
      <color rgb="FF000000"/>
      <name val="Sitka Small"/>
    </font>
    <font>
      <sz val="11"/>
      <color rgb="FF000000"/>
      <name val="Sitka Small"/>
    </font>
    <font>
      <b/>
      <u/>
      <sz val="11"/>
      <color theme="1"/>
      <name val="Sitka Small"/>
    </font>
    <font>
      <sz val="12"/>
      <color theme="1"/>
      <name val="Aptos Narrow"/>
      <family val="2"/>
      <scheme val="minor"/>
    </font>
    <font>
      <sz val="14"/>
      <color theme="1"/>
      <name val="Aptos Narrow"/>
      <family val="2"/>
      <scheme val="minor"/>
    </font>
    <font>
      <sz val="14"/>
      <color theme="1"/>
      <name val="Times New Roman"/>
      <family val="1"/>
    </font>
    <font>
      <sz val="16"/>
      <color theme="1"/>
      <name val="Times New Roman"/>
      <family val="1"/>
    </font>
    <font>
      <b/>
      <sz val="16"/>
      <color theme="1"/>
      <name val="Times New Roman"/>
      <family val="1"/>
    </font>
    <font>
      <b/>
      <u/>
      <sz val="16"/>
      <color theme="1"/>
      <name val="Times New Roman"/>
      <family val="1"/>
    </font>
    <font>
      <b/>
      <sz val="16"/>
      <color rgb="FF000000"/>
      <name val="Times New Roman"/>
      <family val="1"/>
    </font>
    <font>
      <sz val="16"/>
      <color theme="1"/>
      <name val="Wingdings"/>
      <charset val="2"/>
    </font>
    <font>
      <sz val="8"/>
      <name val="Aptos Narrow"/>
      <family val="2"/>
      <scheme val="minor"/>
    </font>
    <font>
      <sz val="14"/>
      <name val="Times New Roman"/>
      <family val="1"/>
    </font>
    <font>
      <sz val="14"/>
      <name val="Aptos Narrow"/>
      <family val="2"/>
      <scheme val="minor"/>
    </font>
    <font>
      <b/>
      <sz val="14"/>
      <name val="Times New Roman"/>
      <family val="1"/>
    </font>
    <font>
      <b/>
      <sz val="16"/>
      <name val="Times New Roman"/>
      <family val="1"/>
    </font>
    <font>
      <sz val="16"/>
      <name val="Times New Roman"/>
      <family val="1"/>
    </font>
    <font>
      <sz val="16"/>
      <color theme="0" tint="-4.9989318521683403E-2"/>
      <name val="Times New Roman"/>
      <family val="1"/>
    </font>
    <font>
      <sz val="14"/>
      <color rgb="FFFF0000"/>
      <name val="Times New Roman"/>
      <family val="1"/>
    </font>
    <font>
      <b/>
      <sz val="14"/>
      <color rgb="FFFF0000"/>
      <name val="Times New Roman"/>
      <family val="1"/>
    </font>
    <font>
      <sz val="14"/>
      <color theme="1"/>
      <name val="Sitka Small"/>
    </font>
    <font>
      <b/>
      <sz val="14"/>
      <color theme="1"/>
      <name val="Times New Roman"/>
      <family val="1"/>
    </font>
    <font>
      <b/>
      <u/>
      <sz val="14"/>
      <color theme="1"/>
      <name val="Sitka Small"/>
    </font>
    <font>
      <sz val="30"/>
      <color theme="1"/>
      <name val="Aptos Narrow"/>
      <family val="2"/>
      <scheme val="minor"/>
    </font>
    <font>
      <sz val="16"/>
      <color theme="0"/>
      <name val="Calibri"/>
      <family val="2"/>
    </font>
    <font>
      <b/>
      <sz val="11"/>
      <color theme="0"/>
      <name val="Aptos Narrow"/>
      <family val="2"/>
      <scheme val="minor"/>
    </font>
    <font>
      <b/>
      <sz val="11"/>
      <color theme="1"/>
      <name val="Aptos Narrow"/>
      <family val="2"/>
      <scheme val="minor"/>
    </font>
    <font>
      <b/>
      <sz val="11"/>
      <name val="Aptos Narrow"/>
      <family val="2"/>
      <scheme val="minor"/>
    </font>
    <font>
      <sz val="11"/>
      <name val="Aptos Narrow"/>
      <family val="2"/>
      <scheme val="minor"/>
    </font>
    <font>
      <sz val="14"/>
      <color theme="1"/>
      <name val="Script MT Bold"/>
      <family val="4"/>
    </font>
    <font>
      <b/>
      <sz val="22"/>
      <color theme="1"/>
      <name val="Aptos Narrow"/>
      <family val="2"/>
      <scheme val="minor"/>
    </font>
    <font>
      <sz val="20"/>
      <name val="Times New Roman"/>
      <family val="1"/>
    </font>
    <font>
      <sz val="20"/>
      <color rgb="FFFF0000"/>
      <name val="Times New Roman"/>
      <family val="1"/>
    </font>
    <font>
      <sz val="20"/>
      <color theme="1"/>
      <name val="Times New Roman"/>
      <family val="1"/>
    </font>
    <font>
      <i/>
      <sz val="20"/>
      <color theme="4" tint="0.39997558519241921"/>
      <name val="Times New Roman"/>
      <family val="1"/>
    </font>
    <font>
      <b/>
      <sz val="20"/>
      <color rgb="FFFF0000"/>
      <name val="Times New Roman"/>
      <family val="1"/>
    </font>
    <font>
      <b/>
      <sz val="20"/>
      <name val="Times New Roman"/>
      <family val="1"/>
    </font>
    <font>
      <sz val="20"/>
      <color theme="0"/>
      <name val="Calibri"/>
      <family val="2"/>
    </font>
    <font>
      <sz val="22"/>
      <name val="Times New Roman"/>
      <family val="1"/>
    </font>
    <font>
      <sz val="22"/>
      <color rgb="FFFF0000"/>
      <name val="Times New Roman"/>
      <family val="1"/>
    </font>
    <font>
      <sz val="22"/>
      <color theme="1"/>
      <name val="Times New Roman"/>
      <family val="1"/>
    </font>
    <font>
      <i/>
      <sz val="22"/>
      <color theme="4" tint="0.39997558519241921"/>
      <name val="Times New Roman"/>
      <family val="1"/>
    </font>
    <font>
      <b/>
      <sz val="22"/>
      <color rgb="FFFF0000"/>
      <name val="Times New Roman"/>
      <family val="1"/>
    </font>
    <font>
      <b/>
      <sz val="22"/>
      <name val="Times New Roman"/>
      <family val="1"/>
    </font>
    <font>
      <b/>
      <sz val="33"/>
      <color theme="1"/>
      <name val="Times New Roman"/>
      <family val="1"/>
    </font>
    <font>
      <b/>
      <sz val="35"/>
      <color theme="1"/>
      <name val="Times New Roman"/>
      <family val="1"/>
    </font>
    <font>
      <sz val="35"/>
      <color theme="1"/>
      <name val="Times New Roman"/>
      <family val="1"/>
    </font>
    <font>
      <b/>
      <sz val="38"/>
      <color theme="1"/>
      <name val="Times New Roman"/>
      <family val="1"/>
    </font>
    <font>
      <u/>
      <sz val="38"/>
      <color theme="1"/>
      <name val="Times New Roman"/>
      <family val="1"/>
    </font>
    <font>
      <sz val="38"/>
      <color theme="1"/>
      <name val="Times New Roman"/>
      <family val="1"/>
    </font>
    <font>
      <b/>
      <sz val="38"/>
      <color rgb="FF000000"/>
      <name val="Times New Roman"/>
      <family val="1"/>
    </font>
    <font>
      <b/>
      <sz val="38"/>
      <color rgb="FFFF0000"/>
      <name val="Times New Roman"/>
      <family val="1"/>
    </font>
    <font>
      <sz val="38"/>
      <color theme="1"/>
      <name val="Wingdings"/>
      <charset val="2"/>
    </font>
    <font>
      <b/>
      <u/>
      <sz val="38"/>
      <color theme="1"/>
      <name val="Times New Roman"/>
      <family val="1"/>
    </font>
    <font>
      <b/>
      <sz val="14"/>
      <color theme="0"/>
      <name val="Aptos Narrow"/>
      <family val="2"/>
      <scheme val="minor"/>
    </font>
    <font>
      <b/>
      <sz val="14"/>
      <color rgb="FFFFC000"/>
      <name val="Aptos Narrow"/>
      <family val="2"/>
      <scheme val="minor"/>
    </font>
    <font>
      <sz val="11"/>
      <color rgb="FFFF0000"/>
      <name val="Aptos Narrow"/>
      <family val="2"/>
      <scheme val="minor"/>
    </font>
    <font>
      <sz val="11"/>
      <color theme="0"/>
      <name val="Aptos Narrow"/>
      <family val="2"/>
      <scheme val="minor"/>
    </font>
  </fonts>
  <fills count="11">
    <fill>
      <patternFill patternType="none"/>
    </fill>
    <fill>
      <patternFill patternType="gray125"/>
    </fill>
    <fill>
      <patternFill patternType="solid">
        <fgColor theme="3" tint="0.249977111117893"/>
        <bgColor indexed="64"/>
      </patternFill>
    </fill>
    <fill>
      <patternFill patternType="solid">
        <fgColor rgb="FFFFFF00"/>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rgb="FF0070C0"/>
        <bgColor indexed="64"/>
      </patternFill>
    </fill>
    <fill>
      <patternFill patternType="solid">
        <fgColor rgb="FFFFC000"/>
        <bgColor indexed="64"/>
      </patternFill>
    </fill>
    <fill>
      <patternFill patternType="solid">
        <fgColor rgb="FF00B050"/>
        <bgColor indexed="64"/>
      </patternFill>
    </fill>
  </fills>
  <borders count="30">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rgb="FF002060"/>
      </left>
      <right style="thin">
        <color rgb="FF002060"/>
      </right>
      <top style="thin">
        <color rgb="FF002060"/>
      </top>
      <bottom style="thin">
        <color rgb="FF00206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style="thin">
        <color rgb="FF002060"/>
      </top>
      <bottom style="double">
        <color rgb="FF002060"/>
      </bottom>
      <diagonal/>
    </border>
    <border>
      <left style="thin">
        <color rgb="FF002060"/>
      </left>
      <right style="thin">
        <color rgb="FF002060"/>
      </right>
      <top style="thin">
        <color rgb="FF002060"/>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thin">
        <color indexed="64"/>
      </top>
      <bottom/>
      <diagonal/>
    </border>
    <border>
      <left/>
      <right/>
      <top style="medium">
        <color indexed="64"/>
      </top>
      <bottom/>
      <diagonal/>
    </border>
    <border>
      <left style="medium">
        <color indexed="64"/>
      </left>
      <right style="medium">
        <color indexed="64"/>
      </right>
      <top style="medium">
        <color indexed="64"/>
      </top>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248">
    <xf numFmtId="0" fontId="0" fillId="0" borderId="0" xfId="0"/>
    <xf numFmtId="0" fontId="4" fillId="0" borderId="0" xfId="0" applyFont="1"/>
    <xf numFmtId="0" fontId="4" fillId="0" borderId="0" xfId="0" applyFont="1" applyAlignment="1">
      <alignment vertical="center"/>
    </xf>
    <xf numFmtId="0" fontId="3" fillId="0" borderId="0" xfId="0" applyFont="1" applyAlignment="1">
      <alignment vertical="center"/>
    </xf>
    <xf numFmtId="0" fontId="2" fillId="0" borderId="0" xfId="0" applyFont="1" applyAlignment="1">
      <alignment vertical="center"/>
    </xf>
    <xf numFmtId="0" fontId="7" fillId="0" borderId="0" xfId="0" applyFont="1" applyAlignment="1">
      <alignment vertical="center"/>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1" fillId="0" borderId="8" xfId="0" applyFont="1" applyBorder="1"/>
    <xf numFmtId="0" fontId="14" fillId="0" borderId="0" xfId="0" applyFont="1" applyAlignment="1">
      <alignment horizontal="right" vertical="center"/>
    </xf>
    <xf numFmtId="0" fontId="4" fillId="0" borderId="0" xfId="0" applyFont="1" applyAlignment="1">
      <alignment wrapText="1"/>
    </xf>
    <xf numFmtId="0" fontId="3" fillId="0" borderId="0" xfId="0" applyFont="1" applyAlignment="1">
      <alignment wrapText="1"/>
    </xf>
    <xf numFmtId="0" fontId="3" fillId="0" borderId="0" xfId="0" applyFont="1" applyAlignment="1">
      <alignment horizontal="right" wrapText="1"/>
    </xf>
    <xf numFmtId="0" fontId="3" fillId="0" borderId="0" xfId="0" applyFont="1" applyAlignment="1">
      <alignment horizontal="justify" vertical="center" wrapText="1"/>
    </xf>
    <xf numFmtId="0" fontId="4" fillId="0" borderId="0" xfId="0" applyFont="1" applyAlignment="1">
      <alignment horizontal="justify" vertical="center" wrapText="1"/>
    </xf>
    <xf numFmtId="0" fontId="11" fillId="2" borderId="0" xfId="0" applyFont="1" applyFill="1"/>
    <xf numFmtId="0" fontId="17" fillId="0" borderId="0" xfId="0" applyFont="1"/>
    <xf numFmtId="0" fontId="18" fillId="0" borderId="0" xfId="0" applyFont="1"/>
    <xf numFmtId="0" fontId="19" fillId="0" borderId="10" xfId="0" applyFont="1" applyBorder="1"/>
    <xf numFmtId="0" fontId="20" fillId="0" borderId="9" xfId="0" applyFont="1" applyBorder="1"/>
    <xf numFmtId="0" fontId="21" fillId="0" borderId="9" xfId="0" applyFont="1" applyBorder="1"/>
    <xf numFmtId="43" fontId="22" fillId="0" borderId="9" xfId="1" applyFont="1" applyFill="1" applyBorder="1" applyAlignment="1"/>
    <xf numFmtId="0" fontId="19" fillId="0" borderId="14" xfId="0" applyFont="1" applyBorder="1"/>
    <xf numFmtId="0" fontId="19" fillId="0" borderId="8" xfId="0" applyFont="1" applyBorder="1"/>
    <xf numFmtId="0" fontId="25" fillId="0" borderId="0" xfId="0" applyFont="1" applyAlignment="1">
      <alignment wrapText="1"/>
    </xf>
    <xf numFmtId="0" fontId="25" fillId="0" borderId="0" xfId="0" applyFont="1"/>
    <xf numFmtId="0" fontId="10" fillId="0" borderId="0" xfId="0" applyFont="1" applyAlignment="1">
      <alignment horizontal="justify" vertical="center"/>
    </xf>
    <xf numFmtId="0" fontId="26" fillId="0" borderId="0" xfId="0" applyFont="1" applyAlignment="1">
      <alignment horizontal="center" vertical="center"/>
    </xf>
    <xf numFmtId="0" fontId="27" fillId="0" borderId="0" xfId="0" applyFont="1" applyAlignment="1">
      <alignment horizontal="right" vertical="center" indent="1"/>
    </xf>
    <xf numFmtId="0" fontId="24" fillId="0" borderId="0" xfId="0" applyFont="1" applyAlignment="1">
      <alignment vertical="top"/>
    </xf>
    <xf numFmtId="0" fontId="10" fillId="0" borderId="0" xfId="0" applyFont="1" applyAlignment="1">
      <alignment vertical="center"/>
    </xf>
    <xf numFmtId="165" fontId="22" fillId="0" borderId="9" xfId="1" applyNumberFormat="1" applyFont="1" applyFill="1" applyBorder="1" applyAlignment="1"/>
    <xf numFmtId="165" fontId="11" fillId="0" borderId="0" xfId="1" applyNumberFormat="1" applyFont="1"/>
    <xf numFmtId="165" fontId="17" fillId="0" borderId="0" xfId="0" applyNumberFormat="1" applyFont="1"/>
    <xf numFmtId="165" fontId="18" fillId="0" borderId="0" xfId="0" applyNumberFormat="1" applyFont="1"/>
    <xf numFmtId="165" fontId="0" fillId="0" borderId="0" xfId="0" applyNumberFormat="1"/>
    <xf numFmtId="0" fontId="28" fillId="0" borderId="0" xfId="0" applyFont="1"/>
    <xf numFmtId="0" fontId="3" fillId="0" borderId="0" xfId="0" applyFont="1" applyAlignment="1">
      <alignment horizontal="justify" wrapText="1"/>
    </xf>
    <xf numFmtId="165" fontId="21" fillId="0" borderId="12" xfId="1" applyNumberFormat="1" applyFont="1" applyFill="1" applyBorder="1" applyAlignment="1" applyProtection="1">
      <alignment horizontal="right"/>
      <protection locked="0"/>
    </xf>
    <xf numFmtId="0" fontId="11" fillId="2" borderId="0" xfId="0" applyFont="1" applyFill="1" applyProtection="1">
      <protection locked="0"/>
    </xf>
    <xf numFmtId="165" fontId="21" fillId="0" borderId="9" xfId="1" applyNumberFormat="1" applyFont="1" applyFill="1" applyBorder="1" applyProtection="1">
      <protection locked="0"/>
    </xf>
    <xf numFmtId="165" fontId="17" fillId="0" borderId="10" xfId="0" applyNumberFormat="1" applyFont="1" applyBorder="1" applyProtection="1">
      <protection locked="0"/>
    </xf>
    <xf numFmtId="165" fontId="24" fillId="0" borderId="8" xfId="0" applyNumberFormat="1" applyFont="1" applyBorder="1" applyProtection="1">
      <protection locked="0"/>
    </xf>
    <xf numFmtId="165" fontId="23" fillId="0" borderId="10" xfId="0" applyNumberFormat="1" applyFont="1" applyBorder="1" applyProtection="1">
      <protection locked="0"/>
    </xf>
    <xf numFmtId="165" fontId="17" fillId="0" borderId="10" xfId="0" applyNumberFormat="1" applyFont="1" applyBorder="1"/>
    <xf numFmtId="165" fontId="17" fillId="0" borderId="10" xfId="0" applyNumberFormat="1" applyFont="1" applyBorder="1" applyAlignment="1" applyProtection="1">
      <alignment wrapText="1"/>
      <protection locked="0"/>
    </xf>
    <xf numFmtId="165" fontId="17" fillId="0" borderId="10" xfId="0" applyNumberFormat="1" applyFont="1" applyBorder="1" applyAlignment="1" applyProtection="1">
      <alignment horizontal="left" wrapText="1"/>
      <protection locked="0"/>
    </xf>
    <xf numFmtId="165" fontId="19" fillId="0" borderId="10" xfId="0" applyNumberFormat="1" applyFont="1" applyBorder="1" applyProtection="1">
      <protection locked="0"/>
    </xf>
    <xf numFmtId="4" fontId="25" fillId="0" borderId="0" xfId="0" applyNumberFormat="1" applyFont="1"/>
    <xf numFmtId="0" fontId="10" fillId="0" borderId="8" xfId="0" applyFont="1" applyBorder="1" applyAlignment="1">
      <alignment horizontal="justify" vertical="center"/>
    </xf>
    <xf numFmtId="0" fontId="10" fillId="0" borderId="8" xfId="0" applyFont="1" applyBorder="1"/>
    <xf numFmtId="0" fontId="26" fillId="0" borderId="8" xfId="0" applyFont="1" applyBorder="1" applyAlignment="1">
      <alignment horizontal="justify" vertical="center"/>
    </xf>
    <xf numFmtId="0" fontId="26" fillId="0" borderId="8" xfId="0" applyFont="1" applyBorder="1"/>
    <xf numFmtId="0" fontId="26" fillId="0" borderId="8" xfId="0" applyFont="1" applyBorder="1" applyAlignment="1">
      <alignment horizontal="left"/>
    </xf>
    <xf numFmtId="165" fontId="10" fillId="0" borderId="8" xfId="0" applyNumberFormat="1" applyFont="1" applyBorder="1" applyAlignment="1">
      <alignment horizontal="left"/>
    </xf>
    <xf numFmtId="0" fontId="26" fillId="3" borderId="8" xfId="0" applyFont="1" applyFill="1" applyBorder="1"/>
    <xf numFmtId="0" fontId="19" fillId="3" borderId="8" xfId="0" applyFont="1" applyFill="1" applyBorder="1" applyProtection="1">
      <protection locked="0"/>
    </xf>
    <xf numFmtId="0" fontId="19" fillId="3" borderId="10" xfId="0" applyFont="1" applyFill="1" applyBorder="1"/>
    <xf numFmtId="165" fontId="17" fillId="3" borderId="10" xfId="0" applyNumberFormat="1" applyFont="1" applyFill="1" applyBorder="1" applyProtection="1">
      <protection locked="0"/>
    </xf>
    <xf numFmtId="0" fontId="19" fillId="0" borderId="0" xfId="0" applyFont="1"/>
    <xf numFmtId="165" fontId="23" fillId="0" borderId="0" xfId="0" applyNumberFormat="1" applyFont="1" applyProtection="1">
      <protection locked="0"/>
    </xf>
    <xf numFmtId="165" fontId="17" fillId="0" borderId="8" xfId="0" applyNumberFormat="1" applyFont="1" applyBorder="1" applyProtection="1">
      <protection locked="0"/>
    </xf>
    <xf numFmtId="0" fontId="19" fillId="0" borderId="15" xfId="0" applyFont="1" applyBorder="1"/>
    <xf numFmtId="0" fontId="32" fillId="0" borderId="16" xfId="0" applyFont="1" applyBorder="1" applyProtection="1">
      <protection locked="0"/>
    </xf>
    <xf numFmtId="0" fontId="33" fillId="0" borderId="0" xfId="0" applyFont="1"/>
    <xf numFmtId="0" fontId="32" fillId="0" borderId="18" xfId="0" applyFont="1" applyBorder="1" applyProtection="1">
      <protection locked="0"/>
    </xf>
    <xf numFmtId="0" fontId="33" fillId="0" borderId="19" xfId="0" applyFont="1" applyBorder="1" applyAlignment="1" applyProtection="1">
      <alignment horizontal="right"/>
      <protection locked="0"/>
    </xf>
    <xf numFmtId="0" fontId="32" fillId="0" borderId="18" xfId="0" applyFont="1" applyBorder="1" applyAlignment="1" applyProtection="1">
      <alignment vertical="center"/>
      <protection locked="0"/>
    </xf>
    <xf numFmtId="0" fontId="33" fillId="0" borderId="19" xfId="0" applyFont="1" applyBorder="1" applyAlignment="1" applyProtection="1">
      <alignment horizontal="right" vertical="center" wrapText="1"/>
      <protection locked="0"/>
    </xf>
    <xf numFmtId="0" fontId="32" fillId="0" borderId="20" xfId="0" applyFont="1" applyBorder="1" applyProtection="1">
      <protection locked="0"/>
    </xf>
    <xf numFmtId="0" fontId="33" fillId="0" borderId="21" xfId="0" applyFont="1" applyBorder="1" applyAlignment="1" applyProtection="1">
      <alignment horizontal="right"/>
      <protection locked="0"/>
    </xf>
    <xf numFmtId="0" fontId="0" fillId="0" borderId="16" xfId="0" applyBorder="1" applyProtection="1">
      <protection locked="0"/>
    </xf>
    <xf numFmtId="166" fontId="0" fillId="0" borderId="17" xfId="0" applyNumberFormat="1" applyBorder="1" applyProtection="1">
      <protection locked="0"/>
    </xf>
    <xf numFmtId="0" fontId="0" fillId="0" borderId="18" xfId="0" applyBorder="1" applyProtection="1">
      <protection locked="0"/>
    </xf>
    <xf numFmtId="166" fontId="0" fillId="0" borderId="19" xfId="0" applyNumberFormat="1" applyBorder="1" applyProtection="1">
      <protection locked="0"/>
    </xf>
    <xf numFmtId="9" fontId="0" fillId="0" borderId="19" xfId="0" applyNumberFormat="1" applyBorder="1" applyProtection="1">
      <protection locked="0"/>
    </xf>
    <xf numFmtId="0" fontId="0" fillId="0" borderId="20" xfId="0" applyBorder="1" applyProtection="1">
      <protection locked="0"/>
    </xf>
    <xf numFmtId="9" fontId="0" fillId="0" borderId="21" xfId="0" applyNumberFormat="1" applyBorder="1" applyProtection="1">
      <protection locked="0"/>
    </xf>
    <xf numFmtId="0" fontId="34" fillId="5" borderId="22" xfId="0" applyFont="1" applyFill="1" applyBorder="1"/>
    <xf numFmtId="0" fontId="0" fillId="5" borderId="23" xfId="0" applyFill="1" applyBorder="1" applyAlignment="1" applyProtection="1">
      <alignment horizontal="right" wrapText="1"/>
      <protection locked="0"/>
    </xf>
    <xf numFmtId="0" fontId="0" fillId="0" borderId="16" xfId="0" applyBorder="1" applyAlignment="1">
      <alignment vertical="center"/>
    </xf>
    <xf numFmtId="0" fontId="0" fillId="0" borderId="17" xfId="0" applyBorder="1" applyAlignment="1" applyProtection="1">
      <alignment vertical="center" wrapText="1"/>
      <protection locked="0"/>
    </xf>
    <xf numFmtId="0" fontId="0" fillId="0" borderId="24" xfId="0" applyBorder="1" applyAlignment="1">
      <alignment vertical="center"/>
    </xf>
    <xf numFmtId="0" fontId="0" fillId="0" borderId="25" xfId="0" applyBorder="1" applyAlignment="1" applyProtection="1">
      <alignment vertical="center" wrapText="1"/>
      <protection locked="0"/>
    </xf>
    <xf numFmtId="0" fontId="0" fillId="0" borderId="18" xfId="0" applyBorder="1"/>
    <xf numFmtId="0" fontId="0" fillId="0" borderId="19" xfId="0" applyBorder="1" applyProtection="1">
      <protection locked="0"/>
    </xf>
    <xf numFmtId="0" fontId="0" fillId="0" borderId="20" xfId="0" applyBorder="1"/>
    <xf numFmtId="0" fontId="0" fillId="0" borderId="21" xfId="0" applyBorder="1" applyProtection="1">
      <protection locked="0"/>
    </xf>
    <xf numFmtId="0" fontId="0" fillId="0" borderId="16" xfId="0" applyBorder="1"/>
    <xf numFmtId="0" fontId="0" fillId="0" borderId="17" xfId="0" applyBorder="1" applyProtection="1">
      <protection locked="0"/>
    </xf>
    <xf numFmtId="0" fontId="0" fillId="0" borderId="0" xfId="0" applyProtection="1">
      <protection locked="0"/>
    </xf>
    <xf numFmtId="0" fontId="0" fillId="0" borderId="26" xfId="0" applyBorder="1" applyProtection="1">
      <protection locked="0"/>
    </xf>
    <xf numFmtId="2" fontId="29" fillId="2" borderId="0" xfId="0" applyNumberFormat="1" applyFont="1" applyFill="1" applyProtection="1">
      <protection locked="0"/>
    </xf>
    <xf numFmtId="0" fontId="36" fillId="0" borderId="9" xfId="0" applyFont="1" applyBorder="1"/>
    <xf numFmtId="165" fontId="37" fillId="0" borderId="9" xfId="1" applyNumberFormat="1" applyFont="1" applyFill="1" applyBorder="1"/>
    <xf numFmtId="0" fontId="38" fillId="2" borderId="0" xfId="0" applyFont="1" applyFill="1"/>
    <xf numFmtId="0" fontId="38" fillId="0" borderId="0" xfId="0" applyFont="1"/>
    <xf numFmtId="0" fontId="39" fillId="0" borderId="9" xfId="0" applyFont="1" applyBorder="1"/>
    <xf numFmtId="165" fontId="39" fillId="0" borderId="12" xfId="1" applyNumberFormat="1" applyFont="1" applyFill="1" applyBorder="1"/>
    <xf numFmtId="0" fontId="39" fillId="2" borderId="0" xfId="0" applyFont="1" applyFill="1"/>
    <xf numFmtId="0" fontId="39" fillId="0" borderId="0" xfId="0" applyFont="1"/>
    <xf numFmtId="165" fontId="36" fillId="0" borderId="9" xfId="1" applyNumberFormat="1" applyFont="1" applyFill="1" applyBorder="1"/>
    <xf numFmtId="9" fontId="40" fillId="0" borderId="0" xfId="0" applyNumberFormat="1" applyFont="1"/>
    <xf numFmtId="43" fontId="38" fillId="0" borderId="0" xfId="0" applyNumberFormat="1" applyFont="1"/>
    <xf numFmtId="165" fontId="37" fillId="0" borderId="11" xfId="1" applyNumberFormat="1" applyFont="1" applyFill="1" applyBorder="1" applyAlignment="1">
      <alignment horizontal="right"/>
    </xf>
    <xf numFmtId="0" fontId="41" fillId="0" borderId="9" xfId="0" applyFont="1" applyBorder="1"/>
    <xf numFmtId="165" fontId="41" fillId="0" borderId="13" xfId="1" applyNumberFormat="1" applyFont="1" applyFill="1" applyBorder="1"/>
    <xf numFmtId="165" fontId="36" fillId="0" borderId="12" xfId="1" applyNumberFormat="1" applyFont="1" applyFill="1" applyBorder="1" applyAlignment="1" applyProtection="1">
      <alignment horizontal="right"/>
      <protection locked="0"/>
    </xf>
    <xf numFmtId="0" fontId="38" fillId="2" borderId="0" xfId="0" applyFont="1" applyFill="1" applyProtection="1">
      <protection locked="0"/>
    </xf>
    <xf numFmtId="165" fontId="42" fillId="2" borderId="0" xfId="0" applyNumberFormat="1" applyFont="1" applyFill="1" applyProtection="1">
      <protection locked="0"/>
    </xf>
    <xf numFmtId="165" fontId="36" fillId="0" borderId="9" xfId="1" applyNumberFormat="1" applyFont="1" applyFill="1" applyBorder="1" applyProtection="1">
      <protection locked="0"/>
    </xf>
    <xf numFmtId="0" fontId="17" fillId="0" borderId="10" xfId="0" applyFont="1" applyBorder="1" applyProtection="1">
      <protection locked="0"/>
    </xf>
    <xf numFmtId="0" fontId="17" fillId="0" borderId="10" xfId="0" applyFont="1" applyBorder="1" applyAlignment="1" applyProtection="1">
      <alignment wrapText="1"/>
      <protection locked="0"/>
    </xf>
    <xf numFmtId="0" fontId="17" fillId="0" borderId="10" xfId="0" applyFont="1" applyBorder="1" applyAlignment="1" applyProtection="1">
      <alignment horizontal="left" wrapText="1"/>
      <protection locked="0"/>
    </xf>
    <xf numFmtId="0" fontId="19" fillId="0" borderId="10" xfId="0" applyFont="1" applyBorder="1" applyProtection="1">
      <protection locked="0"/>
    </xf>
    <xf numFmtId="0" fontId="24" fillId="0" borderId="8" xfId="0" applyFont="1" applyBorder="1" applyProtection="1">
      <protection locked="0"/>
    </xf>
    <xf numFmtId="0" fontId="43" fillId="0" borderId="9" xfId="0" applyFont="1" applyBorder="1"/>
    <xf numFmtId="165" fontId="44" fillId="0" borderId="9" xfId="1" applyNumberFormat="1" applyFont="1" applyFill="1" applyBorder="1"/>
    <xf numFmtId="0" fontId="45" fillId="2" borderId="0" xfId="0" applyFont="1" applyFill="1"/>
    <xf numFmtId="0" fontId="45" fillId="0" borderId="0" xfId="0" applyFont="1"/>
    <xf numFmtId="0" fontId="46" fillId="0" borderId="9" xfId="0" applyFont="1" applyBorder="1"/>
    <xf numFmtId="165" fontId="46" fillId="0" borderId="12" xfId="1" applyNumberFormat="1" applyFont="1" applyFill="1" applyBorder="1"/>
    <xf numFmtId="0" fontId="46" fillId="2" borderId="0" xfId="0" applyFont="1" applyFill="1"/>
    <xf numFmtId="0" fontId="46" fillId="0" borderId="0" xfId="0" applyFont="1"/>
    <xf numFmtId="165" fontId="43" fillId="0" borderId="9" xfId="1" applyNumberFormat="1" applyFont="1" applyFill="1" applyBorder="1"/>
    <xf numFmtId="9" fontId="47" fillId="0" borderId="0" xfId="0" applyNumberFormat="1" applyFont="1"/>
    <xf numFmtId="43" fontId="45" fillId="0" borderId="0" xfId="0" applyNumberFormat="1" applyFont="1"/>
    <xf numFmtId="165" fontId="44" fillId="0" borderId="11" xfId="1" applyNumberFormat="1" applyFont="1" applyFill="1" applyBorder="1" applyAlignment="1">
      <alignment horizontal="right"/>
    </xf>
    <xf numFmtId="0" fontId="48" fillId="0" borderId="9" xfId="0" applyFont="1" applyBorder="1"/>
    <xf numFmtId="165" fontId="48" fillId="0" borderId="13" xfId="1" applyNumberFormat="1" applyFont="1" applyFill="1" applyBorder="1"/>
    <xf numFmtId="0" fontId="49" fillId="0" borderId="2" xfId="0" applyFont="1" applyBorder="1" applyAlignment="1">
      <alignment horizontal="center" vertical="center" wrapText="1"/>
    </xf>
    <xf numFmtId="0" fontId="51" fillId="0" borderId="0" xfId="0" applyFont="1"/>
    <xf numFmtId="14" fontId="53" fillId="0" borderId="0" xfId="0" applyNumberFormat="1" applyFont="1" applyAlignment="1">
      <alignment horizontal="left" wrapText="1"/>
    </xf>
    <xf numFmtId="0" fontId="54" fillId="0" borderId="0" xfId="0" applyFont="1"/>
    <xf numFmtId="0" fontId="53" fillId="0" borderId="0" xfId="0" applyFont="1" applyAlignment="1">
      <alignment wrapText="1"/>
    </xf>
    <xf numFmtId="0" fontId="54" fillId="0" borderId="0" xfId="0" applyFont="1" applyAlignment="1">
      <alignment wrapText="1"/>
    </xf>
    <xf numFmtId="0" fontId="52" fillId="0" borderId="0" xfId="0" applyFont="1" applyAlignment="1">
      <alignment wrapText="1"/>
    </xf>
    <xf numFmtId="0" fontId="57" fillId="0" borderId="4" xfId="0" applyFont="1" applyBorder="1" applyAlignment="1">
      <alignment horizontal="center" vertical="center" wrapText="1"/>
    </xf>
    <xf numFmtId="0" fontId="52" fillId="0" borderId="4" xfId="0" applyFont="1" applyBorder="1" applyAlignment="1">
      <alignment horizontal="justify" vertical="center" wrapText="1"/>
    </xf>
    <xf numFmtId="0" fontId="54" fillId="0" borderId="6" xfId="0" applyFont="1" applyBorder="1" applyAlignment="1">
      <alignment vertical="center" wrapText="1"/>
    </xf>
    <xf numFmtId="0" fontId="52" fillId="0" borderId="5" xfId="0" applyFont="1" applyBorder="1" applyAlignment="1">
      <alignment horizontal="justify" vertical="center" wrapText="1"/>
    </xf>
    <xf numFmtId="0" fontId="54" fillId="0" borderId="1" xfId="0" applyFont="1" applyBorder="1" applyAlignment="1">
      <alignment vertical="center" wrapText="1"/>
    </xf>
    <xf numFmtId="0" fontId="57" fillId="0" borderId="1" xfId="0" applyFont="1" applyBorder="1" applyAlignment="1">
      <alignment horizontal="center" vertical="center" wrapText="1"/>
    </xf>
    <xf numFmtId="0" fontId="52" fillId="0" borderId="1" xfId="0" applyFont="1" applyBorder="1" applyAlignment="1">
      <alignment vertical="center" wrapText="1"/>
    </xf>
    <xf numFmtId="0" fontId="54" fillId="0" borderId="0" xfId="0" quotePrefix="1" applyFont="1"/>
    <xf numFmtId="0" fontId="52" fillId="0" borderId="0" xfId="0" applyFont="1" applyAlignment="1">
      <alignment horizontal="justify" vertical="center"/>
    </xf>
    <xf numFmtId="0" fontId="52" fillId="0" borderId="0" xfId="0" applyFont="1" applyAlignment="1">
      <alignment horizontal="justify"/>
    </xf>
    <xf numFmtId="0" fontId="58" fillId="0" borderId="0" xfId="0" applyFont="1" applyAlignment="1">
      <alignment horizontal="justify" vertical="center"/>
    </xf>
    <xf numFmtId="0" fontId="17" fillId="0" borderId="8" xfId="0" applyFont="1" applyBorder="1" applyAlignment="1" applyProtection="1">
      <alignment horizontal="left"/>
      <protection locked="0"/>
    </xf>
    <xf numFmtId="0" fontId="0" fillId="0" borderId="29" xfId="0" applyBorder="1" applyProtection="1">
      <protection locked="0"/>
    </xf>
    <xf numFmtId="0" fontId="0" fillId="0" borderId="29" xfId="0" applyBorder="1"/>
    <xf numFmtId="0" fontId="0" fillId="0" borderId="19" xfId="0" applyBorder="1" applyAlignment="1" applyProtection="1">
      <alignment wrapText="1"/>
      <protection locked="0"/>
    </xf>
    <xf numFmtId="0" fontId="32" fillId="6" borderId="0" xfId="0" applyFont="1" applyFill="1" applyProtection="1">
      <protection locked="0"/>
    </xf>
    <xf numFmtId="0" fontId="32" fillId="6" borderId="0" xfId="0" applyFont="1" applyFill="1" applyAlignment="1" applyProtection="1">
      <alignment horizontal="right"/>
      <protection locked="0"/>
    </xf>
    <xf numFmtId="0" fontId="33" fillId="6" borderId="0" xfId="0" applyFont="1" applyFill="1"/>
    <xf numFmtId="0" fontId="0" fillId="7" borderId="0" xfId="0" applyFill="1"/>
    <xf numFmtId="0" fontId="30" fillId="8" borderId="0" xfId="0" applyFont="1" applyFill="1"/>
    <xf numFmtId="0" fontId="30" fillId="9" borderId="0" xfId="0" applyFont="1" applyFill="1"/>
    <xf numFmtId="0" fontId="30" fillId="7" borderId="0" xfId="0" applyFont="1" applyFill="1"/>
    <xf numFmtId="0" fontId="30" fillId="10" borderId="0" xfId="0" applyFont="1" applyFill="1"/>
    <xf numFmtId="0" fontId="0" fillId="6" borderId="0" xfId="0" applyFill="1"/>
    <xf numFmtId="0" fontId="0" fillId="8" borderId="0" xfId="0" applyFill="1"/>
    <xf numFmtId="0" fontId="0" fillId="9" borderId="0" xfId="0" applyFill="1"/>
    <xf numFmtId="0" fontId="0" fillId="10" borderId="0" xfId="0" applyFill="1"/>
    <xf numFmtId="0" fontId="59" fillId="4" borderId="0" xfId="0" applyFont="1" applyFill="1"/>
    <xf numFmtId="166" fontId="59" fillId="4" borderId="0" xfId="0" applyNumberFormat="1" applyFont="1" applyFill="1"/>
    <xf numFmtId="0" fontId="9" fillId="6" borderId="0" xfId="0" applyFont="1" applyFill="1"/>
    <xf numFmtId="0" fontId="52" fillId="0" borderId="0" xfId="0" applyFont="1"/>
    <xf numFmtId="0" fontId="35" fillId="0" borderId="0" xfId="0" applyFont="1" applyAlignment="1">
      <alignment horizontal="center" wrapText="1"/>
    </xf>
    <xf numFmtId="0" fontId="33" fillId="0" borderId="17" xfId="0" applyFont="1" applyBorder="1" applyAlignment="1" applyProtection="1">
      <alignment horizontal="right" wrapText="1"/>
      <protection locked="0"/>
    </xf>
    <xf numFmtId="0" fontId="33" fillId="0" borderId="19" xfId="0" applyFont="1" applyBorder="1" applyAlignment="1" applyProtection="1">
      <alignment horizontal="right" wrapText="1"/>
      <protection locked="0"/>
    </xf>
    <xf numFmtId="0" fontId="61" fillId="0" borderId="18" xfId="0" applyFont="1" applyBorder="1"/>
    <xf numFmtId="0" fontId="61" fillId="0" borderId="19" xfId="0" applyFont="1" applyBorder="1" applyProtection="1">
      <protection locked="0"/>
    </xf>
    <xf numFmtId="0" fontId="61" fillId="0" borderId="0" xfId="0" applyFont="1"/>
    <xf numFmtId="0" fontId="61" fillId="6" borderId="0" xfId="0" applyFont="1" applyFill="1"/>
    <xf numFmtId="166" fontId="0" fillId="0" borderId="19" xfId="0" applyNumberFormat="1" applyBorder="1" applyAlignment="1" applyProtection="1">
      <alignment horizontal="right"/>
      <protection locked="0"/>
    </xf>
    <xf numFmtId="0" fontId="62" fillId="4" borderId="18" xfId="0" applyFont="1" applyFill="1" applyBorder="1"/>
    <xf numFmtId="0" fontId="62" fillId="4" borderId="19" xfId="0" applyFont="1" applyFill="1" applyBorder="1" applyProtection="1">
      <protection locked="0"/>
    </xf>
    <xf numFmtId="164" fontId="11" fillId="0" borderId="8" xfId="0" applyNumberFormat="1" applyFont="1" applyBorder="1" applyAlignment="1">
      <alignment horizontal="left"/>
    </xf>
    <xf numFmtId="0" fontId="11" fillId="0" borderId="8" xfId="0" applyFont="1" applyBorder="1"/>
    <xf numFmtId="0" fontId="12" fillId="0" borderId="0" xfId="0" applyFont="1" applyAlignment="1">
      <alignment horizontal="right"/>
    </xf>
    <xf numFmtId="0" fontId="13" fillId="0" borderId="0" xfId="0" applyFont="1" applyAlignment="1">
      <alignment horizontal="center"/>
    </xf>
    <xf numFmtId="0" fontId="11" fillId="0" borderId="8" xfId="0" applyFont="1" applyBorder="1" applyAlignment="1">
      <alignment horizontal="left"/>
    </xf>
    <xf numFmtId="0" fontId="11" fillId="0" borderId="0" xfId="0" applyFont="1"/>
    <xf numFmtId="0" fontId="11" fillId="0" borderId="8" xfId="0" applyFont="1" applyBorder="1" applyAlignment="1">
      <alignment wrapText="1"/>
    </xf>
    <xf numFmtId="0" fontId="12" fillId="0" borderId="0" xfId="0" applyFont="1" applyAlignment="1">
      <alignment horizontal="right" vertical="center"/>
    </xf>
    <xf numFmtId="0" fontId="11" fillId="0" borderId="0" xfId="0" applyFont="1" applyAlignment="1">
      <alignment horizontal="left" vertical="top" wrapText="1"/>
    </xf>
    <xf numFmtId="0" fontId="12" fillId="0" borderId="0" xfId="0" applyFont="1" applyAlignment="1">
      <alignment horizontal="justify" vertical="center"/>
    </xf>
    <xf numFmtId="0" fontId="11" fillId="0" borderId="0" xfId="0" applyFont="1" applyAlignment="1">
      <alignment horizontal="right"/>
    </xf>
    <xf numFmtId="0" fontId="13" fillId="0" borderId="0" xfId="0" applyFont="1"/>
    <xf numFmtId="0" fontId="11" fillId="0" borderId="0" xfId="0" applyFont="1" applyAlignment="1">
      <alignment horizontal="center" wrapText="1"/>
    </xf>
    <xf numFmtId="0" fontId="12" fillId="0" borderId="0" xfId="0" quotePrefix="1" applyFont="1" applyAlignment="1">
      <alignment horizontal="left" vertical="center"/>
    </xf>
    <xf numFmtId="0" fontId="12" fillId="0" borderId="0" xfId="0" applyFont="1" applyAlignment="1">
      <alignment horizontal="left" vertical="center"/>
    </xf>
    <xf numFmtId="9" fontId="11" fillId="0" borderId="8" xfId="0" applyNumberFormat="1" applyFont="1" applyBorder="1" applyAlignment="1">
      <alignment horizontal="left"/>
    </xf>
    <xf numFmtId="0" fontId="12" fillId="0" borderId="0" xfId="0" applyFont="1" applyAlignment="1">
      <alignment horizontal="left"/>
    </xf>
    <xf numFmtId="0" fontId="12" fillId="0" borderId="0" xfId="0" applyFont="1" applyAlignment="1">
      <alignment horizontal="center"/>
    </xf>
    <xf numFmtId="0" fontId="11" fillId="0" borderId="0" xfId="0" applyFont="1" applyAlignment="1">
      <alignment horizontal="center"/>
    </xf>
    <xf numFmtId="0" fontId="12" fillId="0" borderId="0" xfId="0" applyFont="1" applyAlignment="1">
      <alignment horizontal="center" vertical="center"/>
    </xf>
    <xf numFmtId="0" fontId="12" fillId="0" borderId="0" xfId="0" quotePrefix="1" applyFont="1" applyAlignment="1">
      <alignment horizontal="center" vertical="center"/>
    </xf>
    <xf numFmtId="0" fontId="14" fillId="0" borderId="0" xfId="0" applyFont="1" applyAlignment="1">
      <alignment horizontal="right" vertical="center"/>
    </xf>
    <xf numFmtId="0" fontId="12" fillId="0" borderId="0" xfId="0" quotePrefix="1" applyFont="1" applyAlignment="1">
      <alignment horizontal="right" vertical="center"/>
    </xf>
    <xf numFmtId="0" fontId="54" fillId="0" borderId="6" xfId="0" applyFont="1" applyBorder="1" applyAlignment="1">
      <alignment horizontal="left" vertical="center" wrapText="1"/>
    </xf>
    <xf numFmtId="0" fontId="54" fillId="0" borderId="7" xfId="0" applyFont="1" applyBorder="1" applyAlignment="1">
      <alignment horizontal="left" vertical="center" wrapText="1"/>
    </xf>
    <xf numFmtId="0" fontId="54" fillId="0" borderId="2" xfId="0" applyFont="1" applyBorder="1" applyAlignment="1">
      <alignment horizontal="left" vertical="center" wrapText="1"/>
    </xf>
    <xf numFmtId="0" fontId="52" fillId="0" borderId="0" xfId="0" applyFont="1" applyAlignment="1">
      <alignment horizontal="center" vertical="center"/>
    </xf>
    <xf numFmtId="0" fontId="53" fillId="0" borderId="0" xfId="0" applyFont="1"/>
    <xf numFmtId="0" fontId="53" fillId="0" borderId="0" xfId="0" applyFont="1" applyAlignment="1">
      <alignment wrapText="1"/>
    </xf>
    <xf numFmtId="0" fontId="52" fillId="0" borderId="6" xfId="0" applyFont="1" applyBorder="1" applyAlignment="1">
      <alignment horizontal="left" vertical="center" wrapText="1"/>
    </xf>
    <xf numFmtId="0" fontId="52" fillId="0" borderId="7" xfId="0" applyFont="1" applyBorder="1" applyAlignment="1">
      <alignment horizontal="left" vertical="center" wrapText="1"/>
    </xf>
    <xf numFmtId="0" fontId="52" fillId="0" borderId="2" xfId="0" applyFont="1" applyBorder="1" applyAlignment="1">
      <alignment horizontal="left" vertical="center" wrapText="1"/>
    </xf>
    <xf numFmtId="0" fontId="52" fillId="0" borderId="6" xfId="0" applyFont="1" applyBorder="1" applyAlignment="1">
      <alignment vertical="center" wrapText="1"/>
    </xf>
    <xf numFmtId="0" fontId="52" fillId="0" borderId="2" xfId="0" applyFont="1" applyBorder="1" applyAlignment="1">
      <alignment vertical="center" wrapText="1"/>
    </xf>
    <xf numFmtId="0" fontId="54" fillId="0" borderId="6" xfId="0" applyFont="1" applyBorder="1" applyAlignment="1">
      <alignment vertical="center" wrapText="1"/>
    </xf>
    <xf numFmtId="0" fontId="54" fillId="0" borderId="2" xfId="0" applyFont="1" applyBorder="1" applyAlignment="1">
      <alignment vertical="center" wrapText="1"/>
    </xf>
    <xf numFmtId="0" fontId="50" fillId="0" borderId="0" xfId="0" applyFont="1" applyAlignment="1">
      <alignment horizontal="center" vertical="center"/>
    </xf>
    <xf numFmtId="0" fontId="53" fillId="0" borderId="0" xfId="0" applyFont="1" applyAlignment="1">
      <alignment horizontal="left" wrapText="1"/>
    </xf>
    <xf numFmtId="0" fontId="54" fillId="0" borderId="7" xfId="0" applyFont="1" applyBorder="1" applyAlignment="1">
      <alignment vertical="center" wrapText="1"/>
    </xf>
    <xf numFmtId="0" fontId="54" fillId="0" borderId="7" xfId="0" applyFont="1" applyBorder="1" applyAlignment="1">
      <alignment horizontal="justify" vertical="center" wrapText="1"/>
    </xf>
    <xf numFmtId="0" fontId="54" fillId="0" borderId="2" xfId="0" applyFont="1" applyBorder="1" applyAlignment="1">
      <alignment horizontal="justify" vertical="center" wrapText="1"/>
    </xf>
    <xf numFmtId="0" fontId="52" fillId="0" borderId="7" xfId="0" applyFont="1" applyBorder="1" applyAlignment="1">
      <alignment vertical="center" wrapText="1"/>
    </xf>
    <xf numFmtId="0" fontId="52" fillId="0" borderId="7" xfId="0" applyFont="1" applyBorder="1" applyAlignment="1">
      <alignment horizontal="center" vertical="center" wrapText="1"/>
    </xf>
    <xf numFmtId="0" fontId="52" fillId="0" borderId="2" xfId="0" applyFont="1" applyBorder="1" applyAlignment="1">
      <alignment horizontal="center" vertical="center" wrapText="1"/>
    </xf>
    <xf numFmtId="0" fontId="54" fillId="0" borderId="27" xfId="0" applyFont="1" applyBorder="1" applyAlignment="1">
      <alignment horizontal="left" vertical="center" wrapText="1"/>
    </xf>
    <xf numFmtId="0" fontId="52" fillId="0" borderId="6" xfId="0" applyFont="1" applyBorder="1" applyAlignment="1">
      <alignment horizontal="justify" vertical="center" wrapText="1"/>
    </xf>
    <xf numFmtId="0" fontId="52" fillId="0" borderId="7" xfId="0" applyFont="1" applyBorder="1" applyAlignment="1">
      <alignment horizontal="justify" vertical="center" wrapText="1"/>
    </xf>
    <xf numFmtId="0" fontId="52" fillId="0" borderId="2" xfId="0" applyFont="1" applyBorder="1" applyAlignment="1">
      <alignment horizontal="justify" vertical="center" wrapText="1"/>
    </xf>
    <xf numFmtId="0" fontId="54" fillId="0" borderId="1" xfId="0" applyFont="1" applyBorder="1" applyAlignment="1">
      <alignment vertical="center" wrapText="1"/>
    </xf>
    <xf numFmtId="0" fontId="52" fillId="0" borderId="1" xfId="0" applyFont="1" applyBorder="1" applyAlignment="1">
      <alignment horizontal="justify" vertical="center" wrapText="1"/>
    </xf>
    <xf numFmtId="0" fontId="54" fillId="0" borderId="28" xfId="0" applyFont="1" applyBorder="1" applyAlignment="1">
      <alignment vertical="center" wrapText="1"/>
    </xf>
    <xf numFmtId="0" fontId="52" fillId="0" borderId="3" xfId="0" applyFont="1" applyBorder="1" applyAlignment="1">
      <alignment horizontal="left" vertical="center" wrapText="1"/>
    </xf>
    <xf numFmtId="0" fontId="52" fillId="0" borderId="1" xfId="0" applyFont="1" applyBorder="1" applyAlignment="1">
      <alignment horizontal="left" vertical="center" wrapText="1"/>
    </xf>
    <xf numFmtId="9" fontId="54" fillId="0" borderId="7" xfId="0" applyNumberFormat="1" applyFont="1" applyBorder="1" applyAlignment="1">
      <alignment horizontal="left" vertical="top" wrapText="1"/>
    </xf>
    <xf numFmtId="9" fontId="54" fillId="0" borderId="2" xfId="0" applyNumberFormat="1" applyFont="1" applyBorder="1" applyAlignment="1">
      <alignment horizontal="left" vertical="top" wrapText="1"/>
    </xf>
    <xf numFmtId="0" fontId="52" fillId="0" borderId="27" xfId="0" applyFont="1" applyBorder="1" applyAlignment="1">
      <alignment horizontal="justify" vertical="center" wrapText="1"/>
    </xf>
    <xf numFmtId="0" fontId="10" fillId="0" borderId="0" xfId="0" applyFont="1" applyAlignment="1">
      <alignment horizontal="center"/>
    </xf>
    <xf numFmtId="0" fontId="26" fillId="0" borderId="0" xfId="0" applyFont="1" applyAlignment="1">
      <alignment horizontal="justify" vertical="center" wrapText="1"/>
    </xf>
    <xf numFmtId="0" fontId="26" fillId="0" borderId="0" xfId="0" applyFont="1" applyAlignment="1">
      <alignment horizontal="right" vertical="center"/>
    </xf>
    <xf numFmtId="0" fontId="10" fillId="0" borderId="0" xfId="0" applyFont="1" applyAlignment="1">
      <alignment horizontal="left" vertical="center"/>
    </xf>
    <xf numFmtId="0" fontId="26" fillId="0" borderId="0" xfId="0" applyFont="1" applyAlignment="1">
      <alignment horizontal="center" vertical="center"/>
    </xf>
    <xf numFmtId="0" fontId="26" fillId="0" borderId="0" xfId="0" applyFont="1" applyAlignment="1">
      <alignment horizontal="center" vertical="center" wrapText="1"/>
    </xf>
    <xf numFmtId="0" fontId="10" fillId="0" borderId="0" xfId="0" applyFont="1" applyAlignment="1">
      <alignment horizontal="justify" vertical="center" wrapText="1"/>
    </xf>
    <xf numFmtId="0" fontId="10" fillId="0" borderId="0" xfId="0" applyFont="1" applyAlignment="1">
      <alignment horizontal="center" vertical="center"/>
    </xf>
    <xf numFmtId="0" fontId="10" fillId="0" borderId="0" xfId="0" applyFont="1" applyAlignment="1">
      <alignment horizontal="left" vertical="center" wrapText="1"/>
    </xf>
    <xf numFmtId="0" fontId="4" fillId="0" borderId="0" xfId="0" applyFont="1" applyAlignment="1">
      <alignment horizontal="center" wrapText="1"/>
    </xf>
    <xf numFmtId="0" fontId="26" fillId="0" borderId="0" xfId="0" applyFont="1" applyAlignment="1">
      <alignment horizontal="left" vertical="center"/>
    </xf>
  </cellXfs>
  <cellStyles count="2">
    <cellStyle name="Comma" xfId="1" builtinId="3"/>
    <cellStyle name="Normal" xfId="0" builtinId="0"/>
  </cellStyles>
  <dxfs count="0"/>
  <tableStyles count="1" defaultTableStyle="TableStyleMedium2" defaultPivotStyle="PivotStyleLight16">
    <tableStyle name="Invisible" pivot="0" table="0" count="0" xr9:uid="{20990F04-9373-49A9-8E93-40F6DE7B2E3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microsoft.com/office/2017/06/relationships/rdRichValue" Target="richData/rdrichvalue.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22/10/relationships/richValueRel" Target="richData/richValueRel.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06/relationships/rdRichValueTypes" Target="richData/rdRichValueTypes.xml"/><Relationship Id="rId10" Type="http://schemas.openxmlformats.org/officeDocument/2006/relationships/worksheet" Target="worksheets/sheet10.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06/relationships/rdRichValueStructure" Target="richData/rdrichvaluestructure.xml"/></Relationships>
</file>

<file path=xl/drawings/_rels/drawing4.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2" Type="http://schemas.openxmlformats.org/officeDocument/2006/relationships/image" Target="../media/image5.jpg"/><Relationship Id="rId1" Type="http://schemas.openxmlformats.org/officeDocument/2006/relationships/image" Target="../media/image4.jpg"/></Relationships>
</file>

<file path=xl/drawings/_rels/drawing8.xml.rels><?xml version="1.0" encoding="UTF-8" standalone="yes"?>
<Relationships xmlns="http://schemas.openxmlformats.org/package/2006/relationships"><Relationship Id="rId2" Type="http://schemas.openxmlformats.org/officeDocument/2006/relationships/image" Target="../media/image5.jpg"/><Relationship Id="rId1" Type="http://schemas.openxmlformats.org/officeDocument/2006/relationships/image" Target="../media/image4.jpg"/></Relationships>
</file>

<file path=xl/drawings/_rels/drawing9.xml.rels><?xml version="1.0" encoding="UTF-8" standalone="yes"?>
<Relationships xmlns="http://schemas.openxmlformats.org/package/2006/relationships"><Relationship Id="rId2" Type="http://schemas.openxmlformats.org/officeDocument/2006/relationships/image" Target="../media/image5.jpg"/><Relationship Id="rId1"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xdr:from>
      <xdr:col>2</xdr:col>
      <xdr:colOff>76200</xdr:colOff>
      <xdr:row>9</xdr:row>
      <xdr:rowOff>142875</xdr:rowOff>
    </xdr:from>
    <xdr:to>
      <xdr:col>2</xdr:col>
      <xdr:colOff>600075</xdr:colOff>
      <xdr:row>9</xdr:row>
      <xdr:rowOff>152400</xdr:rowOff>
    </xdr:to>
    <xdr:cxnSp macro="">
      <xdr:nvCxnSpPr>
        <xdr:cNvPr id="3" name="Straight Arrow Connector 2">
          <a:extLst>
            <a:ext uri="{FF2B5EF4-FFF2-40B4-BE49-F238E27FC236}">
              <a16:creationId xmlns:a16="http://schemas.microsoft.com/office/drawing/2014/main" id="{5D129F5F-41D3-23E7-3018-251A2852533A}"/>
            </a:ext>
          </a:extLst>
        </xdr:cNvPr>
        <xdr:cNvCxnSpPr/>
      </xdr:nvCxnSpPr>
      <xdr:spPr>
        <a:xfrm flipH="1">
          <a:off x="6019800" y="22764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3</xdr:row>
      <xdr:rowOff>104775</xdr:rowOff>
    </xdr:from>
    <xdr:to>
      <xdr:col>2</xdr:col>
      <xdr:colOff>600075</xdr:colOff>
      <xdr:row>3</xdr:row>
      <xdr:rowOff>114300</xdr:rowOff>
    </xdr:to>
    <xdr:cxnSp macro="">
      <xdr:nvCxnSpPr>
        <xdr:cNvPr id="5" name="Straight Arrow Connector 4">
          <a:extLst>
            <a:ext uri="{FF2B5EF4-FFF2-40B4-BE49-F238E27FC236}">
              <a16:creationId xmlns:a16="http://schemas.microsoft.com/office/drawing/2014/main" id="{591D8FA4-6D18-6DB6-D3FC-EC5E95F8425E}"/>
            </a:ext>
          </a:extLst>
        </xdr:cNvPr>
        <xdr:cNvCxnSpPr/>
      </xdr:nvCxnSpPr>
      <xdr:spPr>
        <a:xfrm flipH="1">
          <a:off x="6019800" y="6381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97972</xdr:colOff>
      <xdr:row>5</xdr:row>
      <xdr:rowOff>137433</xdr:rowOff>
    </xdr:from>
    <xdr:to>
      <xdr:col>3</xdr:col>
      <xdr:colOff>12247</xdr:colOff>
      <xdr:row>5</xdr:row>
      <xdr:rowOff>146958</xdr:rowOff>
    </xdr:to>
    <xdr:cxnSp macro="">
      <xdr:nvCxnSpPr>
        <xdr:cNvPr id="2" name="Straight Arrow Connector 1">
          <a:extLst>
            <a:ext uri="{FF2B5EF4-FFF2-40B4-BE49-F238E27FC236}">
              <a16:creationId xmlns:a16="http://schemas.microsoft.com/office/drawing/2014/main" id="{C457826B-7871-824F-055A-88DC38E7E799}"/>
            </a:ext>
          </a:extLst>
        </xdr:cNvPr>
        <xdr:cNvCxnSpPr/>
      </xdr:nvCxnSpPr>
      <xdr:spPr>
        <a:xfrm flipH="1">
          <a:off x="15414172" y="1498147"/>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76200</xdr:colOff>
      <xdr:row>9</xdr:row>
      <xdr:rowOff>142875</xdr:rowOff>
    </xdr:from>
    <xdr:to>
      <xdr:col>2</xdr:col>
      <xdr:colOff>600075</xdr:colOff>
      <xdr:row>9</xdr:row>
      <xdr:rowOff>152400</xdr:rowOff>
    </xdr:to>
    <xdr:cxnSp macro="">
      <xdr:nvCxnSpPr>
        <xdr:cNvPr id="2" name="Straight Arrow Connector 1">
          <a:extLst>
            <a:ext uri="{FF2B5EF4-FFF2-40B4-BE49-F238E27FC236}">
              <a16:creationId xmlns:a16="http://schemas.microsoft.com/office/drawing/2014/main" id="{649E1EA1-D94D-405B-8AD9-7527C68A8D92}"/>
            </a:ext>
          </a:extLst>
        </xdr:cNvPr>
        <xdr:cNvCxnSpPr/>
      </xdr:nvCxnSpPr>
      <xdr:spPr>
        <a:xfrm flipH="1">
          <a:off x="15392400" y="22764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3</xdr:row>
      <xdr:rowOff>104775</xdr:rowOff>
    </xdr:from>
    <xdr:to>
      <xdr:col>2</xdr:col>
      <xdr:colOff>600075</xdr:colOff>
      <xdr:row>3</xdr:row>
      <xdr:rowOff>114300</xdr:rowOff>
    </xdr:to>
    <xdr:cxnSp macro="">
      <xdr:nvCxnSpPr>
        <xdr:cNvPr id="3" name="Straight Arrow Connector 2">
          <a:extLst>
            <a:ext uri="{FF2B5EF4-FFF2-40B4-BE49-F238E27FC236}">
              <a16:creationId xmlns:a16="http://schemas.microsoft.com/office/drawing/2014/main" id="{E9588CB0-B7E1-47AB-A797-28522B3BAD81}"/>
            </a:ext>
          </a:extLst>
        </xdr:cNvPr>
        <xdr:cNvCxnSpPr/>
      </xdr:nvCxnSpPr>
      <xdr:spPr>
        <a:xfrm flipH="1">
          <a:off x="15392400" y="6381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108857</xdr:colOff>
      <xdr:row>5</xdr:row>
      <xdr:rowOff>159205</xdr:rowOff>
    </xdr:from>
    <xdr:to>
      <xdr:col>3</xdr:col>
      <xdr:colOff>23132</xdr:colOff>
      <xdr:row>5</xdr:row>
      <xdr:rowOff>168730</xdr:rowOff>
    </xdr:to>
    <xdr:cxnSp macro="">
      <xdr:nvCxnSpPr>
        <xdr:cNvPr id="4" name="Straight Arrow Connector 3">
          <a:extLst>
            <a:ext uri="{FF2B5EF4-FFF2-40B4-BE49-F238E27FC236}">
              <a16:creationId xmlns:a16="http://schemas.microsoft.com/office/drawing/2014/main" id="{86ABCC00-AF4A-E9F3-6429-99CCDA22C487}"/>
            </a:ext>
          </a:extLst>
        </xdr:cNvPr>
        <xdr:cNvCxnSpPr/>
      </xdr:nvCxnSpPr>
      <xdr:spPr>
        <a:xfrm flipH="1">
          <a:off x="15425057" y="1519919"/>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9</xdr:row>
      <xdr:rowOff>142875</xdr:rowOff>
    </xdr:from>
    <xdr:to>
      <xdr:col>2</xdr:col>
      <xdr:colOff>600075</xdr:colOff>
      <xdr:row>9</xdr:row>
      <xdr:rowOff>152400</xdr:rowOff>
    </xdr:to>
    <xdr:cxnSp macro="">
      <xdr:nvCxnSpPr>
        <xdr:cNvPr id="5" name="Straight Arrow Connector 4">
          <a:extLst>
            <a:ext uri="{FF2B5EF4-FFF2-40B4-BE49-F238E27FC236}">
              <a16:creationId xmlns:a16="http://schemas.microsoft.com/office/drawing/2014/main" id="{EF3AB0A1-B345-4AF0-B534-6EE7E2F2F484}"/>
            </a:ext>
          </a:extLst>
        </xdr:cNvPr>
        <xdr:cNvCxnSpPr/>
      </xdr:nvCxnSpPr>
      <xdr:spPr>
        <a:xfrm flipH="1">
          <a:off x="15392400" y="25431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3</xdr:row>
      <xdr:rowOff>104775</xdr:rowOff>
    </xdr:from>
    <xdr:to>
      <xdr:col>2</xdr:col>
      <xdr:colOff>600075</xdr:colOff>
      <xdr:row>3</xdr:row>
      <xdr:rowOff>114300</xdr:rowOff>
    </xdr:to>
    <xdr:cxnSp macro="">
      <xdr:nvCxnSpPr>
        <xdr:cNvPr id="6" name="Straight Arrow Connector 5">
          <a:extLst>
            <a:ext uri="{FF2B5EF4-FFF2-40B4-BE49-F238E27FC236}">
              <a16:creationId xmlns:a16="http://schemas.microsoft.com/office/drawing/2014/main" id="{1B897137-B6B8-4626-9DE2-32C1BF547E4F}"/>
            </a:ext>
          </a:extLst>
        </xdr:cNvPr>
        <xdr:cNvCxnSpPr/>
      </xdr:nvCxnSpPr>
      <xdr:spPr>
        <a:xfrm flipH="1">
          <a:off x="15392400" y="9048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97972</xdr:colOff>
      <xdr:row>5</xdr:row>
      <xdr:rowOff>137433</xdr:rowOff>
    </xdr:from>
    <xdr:to>
      <xdr:col>3</xdr:col>
      <xdr:colOff>12247</xdr:colOff>
      <xdr:row>5</xdr:row>
      <xdr:rowOff>146958</xdr:rowOff>
    </xdr:to>
    <xdr:cxnSp macro="">
      <xdr:nvCxnSpPr>
        <xdr:cNvPr id="7" name="Straight Arrow Connector 6">
          <a:extLst>
            <a:ext uri="{FF2B5EF4-FFF2-40B4-BE49-F238E27FC236}">
              <a16:creationId xmlns:a16="http://schemas.microsoft.com/office/drawing/2014/main" id="{38DC8197-A87C-4CA7-B406-DBE48D021246}"/>
            </a:ext>
          </a:extLst>
        </xdr:cNvPr>
        <xdr:cNvCxnSpPr/>
      </xdr:nvCxnSpPr>
      <xdr:spPr>
        <a:xfrm flipH="1">
          <a:off x="15414172" y="1470933"/>
          <a:ext cx="165163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76200</xdr:colOff>
      <xdr:row>9</xdr:row>
      <xdr:rowOff>142875</xdr:rowOff>
    </xdr:from>
    <xdr:to>
      <xdr:col>2</xdr:col>
      <xdr:colOff>600075</xdr:colOff>
      <xdr:row>9</xdr:row>
      <xdr:rowOff>152400</xdr:rowOff>
    </xdr:to>
    <xdr:cxnSp macro="">
      <xdr:nvCxnSpPr>
        <xdr:cNvPr id="2" name="Straight Arrow Connector 1">
          <a:extLst>
            <a:ext uri="{FF2B5EF4-FFF2-40B4-BE49-F238E27FC236}">
              <a16:creationId xmlns:a16="http://schemas.microsoft.com/office/drawing/2014/main" id="{0310A47F-8395-4C17-B229-3FABAFB82D27}"/>
            </a:ext>
          </a:extLst>
        </xdr:cNvPr>
        <xdr:cNvCxnSpPr/>
      </xdr:nvCxnSpPr>
      <xdr:spPr>
        <a:xfrm flipH="1">
          <a:off x="13388340" y="495871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3</xdr:row>
      <xdr:rowOff>104775</xdr:rowOff>
    </xdr:from>
    <xdr:to>
      <xdr:col>2</xdr:col>
      <xdr:colOff>600075</xdr:colOff>
      <xdr:row>3</xdr:row>
      <xdr:rowOff>114300</xdr:rowOff>
    </xdr:to>
    <xdr:cxnSp macro="">
      <xdr:nvCxnSpPr>
        <xdr:cNvPr id="3" name="Straight Arrow Connector 2">
          <a:extLst>
            <a:ext uri="{FF2B5EF4-FFF2-40B4-BE49-F238E27FC236}">
              <a16:creationId xmlns:a16="http://schemas.microsoft.com/office/drawing/2014/main" id="{9AC80FB0-F204-4004-871E-67F76E5AB307}"/>
            </a:ext>
          </a:extLst>
        </xdr:cNvPr>
        <xdr:cNvCxnSpPr/>
      </xdr:nvCxnSpPr>
      <xdr:spPr>
        <a:xfrm flipH="1">
          <a:off x="13388340" y="135445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108857</xdr:colOff>
      <xdr:row>5</xdr:row>
      <xdr:rowOff>159205</xdr:rowOff>
    </xdr:from>
    <xdr:to>
      <xdr:col>3</xdr:col>
      <xdr:colOff>23132</xdr:colOff>
      <xdr:row>5</xdr:row>
      <xdr:rowOff>168730</xdr:rowOff>
    </xdr:to>
    <xdr:cxnSp macro="">
      <xdr:nvCxnSpPr>
        <xdr:cNvPr id="4" name="Straight Arrow Connector 3">
          <a:extLst>
            <a:ext uri="{FF2B5EF4-FFF2-40B4-BE49-F238E27FC236}">
              <a16:creationId xmlns:a16="http://schemas.microsoft.com/office/drawing/2014/main" id="{2F10772C-EFF8-4563-8811-4B5F3118B14D}"/>
            </a:ext>
          </a:extLst>
        </xdr:cNvPr>
        <xdr:cNvCxnSpPr/>
      </xdr:nvCxnSpPr>
      <xdr:spPr>
        <a:xfrm flipH="1">
          <a:off x="13420997" y="259760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9</xdr:row>
      <xdr:rowOff>142875</xdr:rowOff>
    </xdr:from>
    <xdr:to>
      <xdr:col>2</xdr:col>
      <xdr:colOff>600075</xdr:colOff>
      <xdr:row>9</xdr:row>
      <xdr:rowOff>152400</xdr:rowOff>
    </xdr:to>
    <xdr:cxnSp macro="">
      <xdr:nvCxnSpPr>
        <xdr:cNvPr id="5" name="Straight Arrow Connector 4">
          <a:extLst>
            <a:ext uri="{FF2B5EF4-FFF2-40B4-BE49-F238E27FC236}">
              <a16:creationId xmlns:a16="http://schemas.microsoft.com/office/drawing/2014/main" id="{148CABA6-779A-4DF4-B441-966AABC66411}"/>
            </a:ext>
          </a:extLst>
        </xdr:cNvPr>
        <xdr:cNvCxnSpPr/>
      </xdr:nvCxnSpPr>
      <xdr:spPr>
        <a:xfrm flipH="1">
          <a:off x="13388340" y="495871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3</xdr:row>
      <xdr:rowOff>104775</xdr:rowOff>
    </xdr:from>
    <xdr:to>
      <xdr:col>2</xdr:col>
      <xdr:colOff>600075</xdr:colOff>
      <xdr:row>3</xdr:row>
      <xdr:rowOff>114300</xdr:rowOff>
    </xdr:to>
    <xdr:cxnSp macro="">
      <xdr:nvCxnSpPr>
        <xdr:cNvPr id="6" name="Straight Arrow Connector 5">
          <a:extLst>
            <a:ext uri="{FF2B5EF4-FFF2-40B4-BE49-F238E27FC236}">
              <a16:creationId xmlns:a16="http://schemas.microsoft.com/office/drawing/2014/main" id="{EDA3303F-2AE0-4C2C-AABD-30D8AFDC3567}"/>
            </a:ext>
          </a:extLst>
        </xdr:cNvPr>
        <xdr:cNvCxnSpPr/>
      </xdr:nvCxnSpPr>
      <xdr:spPr>
        <a:xfrm flipH="1">
          <a:off x="13388340" y="135445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97972</xdr:colOff>
      <xdr:row>5</xdr:row>
      <xdr:rowOff>137433</xdr:rowOff>
    </xdr:from>
    <xdr:to>
      <xdr:col>3</xdr:col>
      <xdr:colOff>12247</xdr:colOff>
      <xdr:row>5</xdr:row>
      <xdr:rowOff>146958</xdr:rowOff>
    </xdr:to>
    <xdr:cxnSp macro="">
      <xdr:nvCxnSpPr>
        <xdr:cNvPr id="7" name="Straight Arrow Connector 6">
          <a:extLst>
            <a:ext uri="{FF2B5EF4-FFF2-40B4-BE49-F238E27FC236}">
              <a16:creationId xmlns:a16="http://schemas.microsoft.com/office/drawing/2014/main" id="{665A6DA3-0EEB-49B3-93FF-D4A5CA434C4C}"/>
            </a:ext>
          </a:extLst>
        </xdr:cNvPr>
        <xdr:cNvCxnSpPr/>
      </xdr:nvCxnSpPr>
      <xdr:spPr>
        <a:xfrm flipH="1">
          <a:off x="13410112" y="2575833"/>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53340</xdr:colOff>
      <xdr:row>0</xdr:row>
      <xdr:rowOff>0</xdr:rowOff>
    </xdr:from>
    <xdr:to>
      <xdr:col>1</xdr:col>
      <xdr:colOff>495300</xdr:colOff>
      <xdr:row>1</xdr:row>
      <xdr:rowOff>0</xdr:rowOff>
    </xdr:to>
    <xdr:pic>
      <xdr:nvPicPr>
        <xdr:cNvPr id="6" name="Picture 1">
          <a:extLst>
            <a:ext uri="{FF2B5EF4-FFF2-40B4-BE49-F238E27FC236}">
              <a16:creationId xmlns:a16="http://schemas.microsoft.com/office/drawing/2014/main" id="{842912D2-8274-582B-FEE6-B356DB5CDE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340" y="0"/>
          <a:ext cx="754380" cy="716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33</xdr:row>
      <xdr:rowOff>53340</xdr:rowOff>
    </xdr:from>
    <xdr:to>
      <xdr:col>0</xdr:col>
      <xdr:colOff>76200</xdr:colOff>
      <xdr:row>33</xdr:row>
      <xdr:rowOff>129540</xdr:rowOff>
    </xdr:to>
    <xdr:cxnSp macro="">
      <xdr:nvCxnSpPr>
        <xdr:cNvPr id="7" name="Straight Arrow Connector 6">
          <a:extLst>
            <a:ext uri="{FF2B5EF4-FFF2-40B4-BE49-F238E27FC236}">
              <a16:creationId xmlns:a16="http://schemas.microsoft.com/office/drawing/2014/main" id="{EA97080A-D8E2-C457-93AF-6375909F5C12}"/>
            </a:ext>
          </a:extLst>
        </xdr:cNvPr>
        <xdr:cNvCxnSpPr>
          <a:cxnSpLocks noChangeShapeType="1"/>
        </xdr:cNvCxnSpPr>
      </xdr:nvCxnSpPr>
      <xdr:spPr bwMode="auto">
        <a:xfrm flipH="1" flipV="1">
          <a:off x="395605" y="6617335"/>
          <a:ext cx="762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15240</xdr:colOff>
      <xdr:row>33</xdr:row>
      <xdr:rowOff>53340</xdr:rowOff>
    </xdr:from>
    <xdr:to>
      <xdr:col>0</xdr:col>
      <xdr:colOff>142240</xdr:colOff>
      <xdr:row>33</xdr:row>
      <xdr:rowOff>129540</xdr:rowOff>
    </xdr:to>
    <xdr:cxnSp macro="">
      <xdr:nvCxnSpPr>
        <xdr:cNvPr id="8" name="Straight Arrow Connector 7">
          <a:extLst>
            <a:ext uri="{FF2B5EF4-FFF2-40B4-BE49-F238E27FC236}">
              <a16:creationId xmlns:a16="http://schemas.microsoft.com/office/drawing/2014/main" id="{6277F2FB-04AC-9527-5BF3-258A82F62754}"/>
            </a:ext>
          </a:extLst>
        </xdr:cNvPr>
        <xdr:cNvCxnSpPr>
          <a:cxnSpLocks noChangeShapeType="1"/>
        </xdr:cNvCxnSpPr>
      </xdr:nvCxnSpPr>
      <xdr:spPr bwMode="auto">
        <a:xfrm flipV="1">
          <a:off x="471805" y="6617335"/>
          <a:ext cx="1270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350520</xdr:colOff>
      <xdr:row>0</xdr:row>
      <xdr:rowOff>83821</xdr:rowOff>
    </xdr:from>
    <xdr:to>
      <xdr:col>8</xdr:col>
      <xdr:colOff>482264</xdr:colOff>
      <xdr:row>1</xdr:row>
      <xdr:rowOff>0</xdr:rowOff>
    </xdr:to>
    <xdr:pic>
      <xdr:nvPicPr>
        <xdr:cNvPr id="9" name="Picture 1" descr="~AUT0000">
          <a:extLst>
            <a:ext uri="{FF2B5EF4-FFF2-40B4-BE49-F238E27FC236}">
              <a16:creationId xmlns:a16="http://schemas.microsoft.com/office/drawing/2014/main" id="{290BA305-51CA-B596-09D4-53FDD649DB87}"/>
            </a:ext>
          </a:extLst>
        </xdr:cNvPr>
        <xdr:cNvPicPr>
          <a:picLocks noChangeAspect="1" noChangeArrowheads="1"/>
        </xdr:cNvPicPr>
      </xdr:nvPicPr>
      <xdr:blipFill>
        <a:blip xmlns:r="http://schemas.openxmlformats.org/officeDocument/2006/relationships" r:embed="rId2">
          <a:lum bright="12000" contrast="60000"/>
          <a:extLst>
            <a:ext uri="{28A0092B-C50C-407E-A947-70E740481C1C}">
              <a14:useLocalDpi xmlns:a14="http://schemas.microsoft.com/office/drawing/2010/main" val="0"/>
            </a:ext>
          </a:extLst>
        </a:blip>
        <a:srcRect/>
        <a:stretch>
          <a:fillRect/>
        </a:stretch>
      </xdr:blipFill>
      <xdr:spPr bwMode="auto">
        <a:xfrm>
          <a:off x="8884920" y="83821"/>
          <a:ext cx="634664" cy="624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50800</xdr:colOff>
      <xdr:row>0</xdr:row>
      <xdr:rowOff>38100</xdr:rowOff>
    </xdr:from>
    <xdr:to>
      <xdr:col>1</xdr:col>
      <xdr:colOff>609600</xdr:colOff>
      <xdr:row>1</xdr:row>
      <xdr:rowOff>12700</xdr:rowOff>
    </xdr:to>
    <xdr:sp macro="" textlink="">
      <xdr:nvSpPr>
        <xdr:cNvPr id="10" name="Rectangle 9">
          <a:extLst>
            <a:ext uri="{FF2B5EF4-FFF2-40B4-BE49-F238E27FC236}">
              <a16:creationId xmlns:a16="http://schemas.microsoft.com/office/drawing/2014/main" id="{DBE7126B-62A3-445B-DEE2-ECD4C15379E3}"/>
            </a:ext>
          </a:extLst>
        </xdr:cNvPr>
        <xdr:cNvSpPr/>
      </xdr:nvSpPr>
      <xdr:spPr>
        <a:xfrm>
          <a:off x="50800" y="38100"/>
          <a:ext cx="927100" cy="73660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7</xdr:col>
      <xdr:colOff>101600</xdr:colOff>
      <xdr:row>0</xdr:row>
      <xdr:rowOff>0</xdr:rowOff>
    </xdr:from>
    <xdr:to>
      <xdr:col>8</xdr:col>
      <xdr:colOff>444500</xdr:colOff>
      <xdr:row>1</xdr:row>
      <xdr:rowOff>0</xdr:rowOff>
    </xdr:to>
    <xdr:sp macro="" textlink="">
      <xdr:nvSpPr>
        <xdr:cNvPr id="11" name="Rectangle 10">
          <a:extLst>
            <a:ext uri="{FF2B5EF4-FFF2-40B4-BE49-F238E27FC236}">
              <a16:creationId xmlns:a16="http://schemas.microsoft.com/office/drawing/2014/main" id="{8CE5B438-4277-F23C-CD31-76C2932FFD09}"/>
            </a:ext>
          </a:extLst>
        </xdr:cNvPr>
        <xdr:cNvSpPr/>
      </xdr:nvSpPr>
      <xdr:spPr>
        <a:xfrm>
          <a:off x="9372600" y="0"/>
          <a:ext cx="850900" cy="73660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53340</xdr:colOff>
      <xdr:row>0</xdr:row>
      <xdr:rowOff>0</xdr:rowOff>
    </xdr:from>
    <xdr:to>
      <xdr:col>1</xdr:col>
      <xdr:colOff>495300</xdr:colOff>
      <xdr:row>1</xdr:row>
      <xdr:rowOff>0</xdr:rowOff>
    </xdr:to>
    <xdr:pic>
      <xdr:nvPicPr>
        <xdr:cNvPr id="2" name="Picture 1">
          <a:extLst>
            <a:ext uri="{FF2B5EF4-FFF2-40B4-BE49-F238E27FC236}">
              <a16:creationId xmlns:a16="http://schemas.microsoft.com/office/drawing/2014/main" id="{52AD5391-96ED-4A6F-81A9-8230FF40E8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340" y="0"/>
          <a:ext cx="815340" cy="716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33</xdr:row>
      <xdr:rowOff>53340</xdr:rowOff>
    </xdr:from>
    <xdr:to>
      <xdr:col>0</xdr:col>
      <xdr:colOff>76200</xdr:colOff>
      <xdr:row>33</xdr:row>
      <xdr:rowOff>129540</xdr:rowOff>
    </xdr:to>
    <xdr:cxnSp macro="">
      <xdr:nvCxnSpPr>
        <xdr:cNvPr id="3" name="Straight Arrow Connector 2">
          <a:extLst>
            <a:ext uri="{FF2B5EF4-FFF2-40B4-BE49-F238E27FC236}">
              <a16:creationId xmlns:a16="http://schemas.microsoft.com/office/drawing/2014/main" id="{F81E599C-3EAF-4FA5-B29F-CCF293DEF44D}"/>
            </a:ext>
          </a:extLst>
        </xdr:cNvPr>
        <xdr:cNvCxnSpPr>
          <a:cxnSpLocks noChangeShapeType="1"/>
        </xdr:cNvCxnSpPr>
      </xdr:nvCxnSpPr>
      <xdr:spPr bwMode="auto">
        <a:xfrm flipH="1" flipV="1">
          <a:off x="0" y="8884920"/>
          <a:ext cx="762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15240</xdr:colOff>
      <xdr:row>33</xdr:row>
      <xdr:rowOff>53340</xdr:rowOff>
    </xdr:from>
    <xdr:to>
      <xdr:col>0</xdr:col>
      <xdr:colOff>142240</xdr:colOff>
      <xdr:row>33</xdr:row>
      <xdr:rowOff>129540</xdr:rowOff>
    </xdr:to>
    <xdr:cxnSp macro="">
      <xdr:nvCxnSpPr>
        <xdr:cNvPr id="4" name="Straight Arrow Connector 3">
          <a:extLst>
            <a:ext uri="{FF2B5EF4-FFF2-40B4-BE49-F238E27FC236}">
              <a16:creationId xmlns:a16="http://schemas.microsoft.com/office/drawing/2014/main" id="{92FE9B70-6125-4464-8DD9-5D919F98B49E}"/>
            </a:ext>
          </a:extLst>
        </xdr:cNvPr>
        <xdr:cNvCxnSpPr>
          <a:cxnSpLocks noChangeShapeType="1"/>
        </xdr:cNvCxnSpPr>
      </xdr:nvCxnSpPr>
      <xdr:spPr bwMode="auto">
        <a:xfrm flipV="1">
          <a:off x="15240" y="8884920"/>
          <a:ext cx="1270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350520</xdr:colOff>
      <xdr:row>0</xdr:row>
      <xdr:rowOff>83821</xdr:rowOff>
    </xdr:from>
    <xdr:to>
      <xdr:col>8</xdr:col>
      <xdr:colOff>482264</xdr:colOff>
      <xdr:row>1</xdr:row>
      <xdr:rowOff>0</xdr:rowOff>
    </xdr:to>
    <xdr:pic>
      <xdr:nvPicPr>
        <xdr:cNvPr id="5" name="Picture 1" descr="~AUT0000">
          <a:extLst>
            <a:ext uri="{FF2B5EF4-FFF2-40B4-BE49-F238E27FC236}">
              <a16:creationId xmlns:a16="http://schemas.microsoft.com/office/drawing/2014/main" id="{93AC2742-4542-45D8-AA3C-3DE9A3101735}"/>
            </a:ext>
          </a:extLst>
        </xdr:cNvPr>
        <xdr:cNvPicPr>
          <a:picLocks noChangeAspect="1" noChangeArrowheads="1"/>
        </xdr:cNvPicPr>
      </xdr:nvPicPr>
      <xdr:blipFill>
        <a:blip xmlns:r="http://schemas.openxmlformats.org/officeDocument/2006/relationships" r:embed="rId2">
          <a:lum bright="12000" contrast="60000"/>
          <a:extLst>
            <a:ext uri="{28A0092B-C50C-407E-A947-70E740481C1C}">
              <a14:useLocalDpi xmlns:a14="http://schemas.microsoft.com/office/drawing/2010/main" val="0"/>
            </a:ext>
          </a:extLst>
        </a:blip>
        <a:srcRect/>
        <a:stretch>
          <a:fillRect/>
        </a:stretch>
      </xdr:blipFill>
      <xdr:spPr bwMode="auto">
        <a:xfrm>
          <a:off x="9624060" y="83821"/>
          <a:ext cx="634664" cy="624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50800</xdr:colOff>
      <xdr:row>0</xdr:row>
      <xdr:rowOff>38100</xdr:rowOff>
    </xdr:from>
    <xdr:to>
      <xdr:col>1</xdr:col>
      <xdr:colOff>609600</xdr:colOff>
      <xdr:row>1</xdr:row>
      <xdr:rowOff>12700</xdr:rowOff>
    </xdr:to>
    <xdr:sp macro="" textlink="">
      <xdr:nvSpPr>
        <xdr:cNvPr id="6" name="Rectangle 5">
          <a:extLst>
            <a:ext uri="{FF2B5EF4-FFF2-40B4-BE49-F238E27FC236}">
              <a16:creationId xmlns:a16="http://schemas.microsoft.com/office/drawing/2014/main" id="{F188AA28-F62F-4FCE-98E1-19F3AC9F30DF}"/>
            </a:ext>
          </a:extLst>
        </xdr:cNvPr>
        <xdr:cNvSpPr/>
      </xdr:nvSpPr>
      <xdr:spPr>
        <a:xfrm>
          <a:off x="50800" y="38100"/>
          <a:ext cx="932180" cy="73660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7</xdr:col>
      <xdr:colOff>101600</xdr:colOff>
      <xdr:row>0</xdr:row>
      <xdr:rowOff>0</xdr:rowOff>
    </xdr:from>
    <xdr:to>
      <xdr:col>8</xdr:col>
      <xdr:colOff>444500</xdr:colOff>
      <xdr:row>1</xdr:row>
      <xdr:rowOff>0</xdr:rowOff>
    </xdr:to>
    <xdr:sp macro="" textlink="">
      <xdr:nvSpPr>
        <xdr:cNvPr id="7" name="Rectangle 6">
          <a:extLst>
            <a:ext uri="{FF2B5EF4-FFF2-40B4-BE49-F238E27FC236}">
              <a16:creationId xmlns:a16="http://schemas.microsoft.com/office/drawing/2014/main" id="{B727ED92-FBAC-47EC-8B13-3DD003CBC1C8}"/>
            </a:ext>
          </a:extLst>
        </xdr:cNvPr>
        <xdr:cNvSpPr/>
      </xdr:nvSpPr>
      <xdr:spPr>
        <a:xfrm>
          <a:off x="9375140" y="0"/>
          <a:ext cx="845820" cy="74168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53340</xdr:colOff>
      <xdr:row>0</xdr:row>
      <xdr:rowOff>0</xdr:rowOff>
    </xdr:from>
    <xdr:to>
      <xdr:col>1</xdr:col>
      <xdr:colOff>495300</xdr:colOff>
      <xdr:row>1</xdr:row>
      <xdr:rowOff>0</xdr:rowOff>
    </xdr:to>
    <xdr:pic>
      <xdr:nvPicPr>
        <xdr:cNvPr id="2" name="Picture 1">
          <a:extLst>
            <a:ext uri="{FF2B5EF4-FFF2-40B4-BE49-F238E27FC236}">
              <a16:creationId xmlns:a16="http://schemas.microsoft.com/office/drawing/2014/main" id="{8D1FCEA5-BE5E-46DE-8C8D-60D889EC0C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340" y="0"/>
          <a:ext cx="815340" cy="182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33</xdr:row>
      <xdr:rowOff>53340</xdr:rowOff>
    </xdr:from>
    <xdr:to>
      <xdr:col>0</xdr:col>
      <xdr:colOff>76200</xdr:colOff>
      <xdr:row>33</xdr:row>
      <xdr:rowOff>129540</xdr:rowOff>
    </xdr:to>
    <xdr:cxnSp macro="">
      <xdr:nvCxnSpPr>
        <xdr:cNvPr id="3" name="Straight Arrow Connector 2">
          <a:extLst>
            <a:ext uri="{FF2B5EF4-FFF2-40B4-BE49-F238E27FC236}">
              <a16:creationId xmlns:a16="http://schemas.microsoft.com/office/drawing/2014/main" id="{F1C539CA-010F-4C69-A1BE-81FEE024C914}"/>
            </a:ext>
          </a:extLst>
        </xdr:cNvPr>
        <xdr:cNvCxnSpPr>
          <a:cxnSpLocks noChangeShapeType="1"/>
        </xdr:cNvCxnSpPr>
      </xdr:nvCxnSpPr>
      <xdr:spPr bwMode="auto">
        <a:xfrm flipH="1" flipV="1">
          <a:off x="0" y="9075420"/>
          <a:ext cx="762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15240</xdr:colOff>
      <xdr:row>33</xdr:row>
      <xdr:rowOff>53340</xdr:rowOff>
    </xdr:from>
    <xdr:to>
      <xdr:col>0</xdr:col>
      <xdr:colOff>142240</xdr:colOff>
      <xdr:row>33</xdr:row>
      <xdr:rowOff>129540</xdr:rowOff>
    </xdr:to>
    <xdr:cxnSp macro="">
      <xdr:nvCxnSpPr>
        <xdr:cNvPr id="4" name="Straight Arrow Connector 3">
          <a:extLst>
            <a:ext uri="{FF2B5EF4-FFF2-40B4-BE49-F238E27FC236}">
              <a16:creationId xmlns:a16="http://schemas.microsoft.com/office/drawing/2014/main" id="{539342A5-0176-4887-9C18-5747643E63B5}"/>
            </a:ext>
          </a:extLst>
        </xdr:cNvPr>
        <xdr:cNvCxnSpPr>
          <a:cxnSpLocks noChangeShapeType="1"/>
        </xdr:cNvCxnSpPr>
      </xdr:nvCxnSpPr>
      <xdr:spPr bwMode="auto">
        <a:xfrm flipV="1">
          <a:off x="15240" y="9075420"/>
          <a:ext cx="1270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350520</xdr:colOff>
      <xdr:row>0</xdr:row>
      <xdr:rowOff>83821</xdr:rowOff>
    </xdr:from>
    <xdr:to>
      <xdr:col>8</xdr:col>
      <xdr:colOff>482264</xdr:colOff>
      <xdr:row>1</xdr:row>
      <xdr:rowOff>0</xdr:rowOff>
    </xdr:to>
    <xdr:pic>
      <xdr:nvPicPr>
        <xdr:cNvPr id="5" name="Picture 1" descr="~AUT0000">
          <a:extLst>
            <a:ext uri="{FF2B5EF4-FFF2-40B4-BE49-F238E27FC236}">
              <a16:creationId xmlns:a16="http://schemas.microsoft.com/office/drawing/2014/main" id="{29FF73FC-DD98-4BEC-ADDF-1E9950E10B54}"/>
            </a:ext>
          </a:extLst>
        </xdr:cNvPr>
        <xdr:cNvPicPr>
          <a:picLocks noChangeAspect="1" noChangeArrowheads="1"/>
        </xdr:cNvPicPr>
      </xdr:nvPicPr>
      <xdr:blipFill>
        <a:blip xmlns:r="http://schemas.openxmlformats.org/officeDocument/2006/relationships" r:embed="rId2">
          <a:lum bright="12000" contrast="60000"/>
          <a:extLst>
            <a:ext uri="{28A0092B-C50C-407E-A947-70E740481C1C}">
              <a14:useLocalDpi xmlns:a14="http://schemas.microsoft.com/office/drawing/2010/main" val="0"/>
            </a:ext>
          </a:extLst>
        </a:blip>
        <a:srcRect/>
        <a:stretch>
          <a:fillRect/>
        </a:stretch>
      </xdr:blipFill>
      <xdr:spPr bwMode="auto">
        <a:xfrm>
          <a:off x="9624060" y="83821"/>
          <a:ext cx="634664" cy="990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50800</xdr:colOff>
      <xdr:row>0</xdr:row>
      <xdr:rowOff>38100</xdr:rowOff>
    </xdr:from>
    <xdr:to>
      <xdr:col>1</xdr:col>
      <xdr:colOff>609600</xdr:colOff>
      <xdr:row>1</xdr:row>
      <xdr:rowOff>12700</xdr:rowOff>
    </xdr:to>
    <xdr:sp macro="" textlink="">
      <xdr:nvSpPr>
        <xdr:cNvPr id="6" name="Rectangle 5">
          <a:extLst>
            <a:ext uri="{FF2B5EF4-FFF2-40B4-BE49-F238E27FC236}">
              <a16:creationId xmlns:a16="http://schemas.microsoft.com/office/drawing/2014/main" id="{82645BEB-A840-4436-B66F-89BF8403EDDC}"/>
            </a:ext>
          </a:extLst>
        </xdr:cNvPr>
        <xdr:cNvSpPr/>
      </xdr:nvSpPr>
      <xdr:spPr>
        <a:xfrm>
          <a:off x="50800" y="38100"/>
          <a:ext cx="932180" cy="15748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7</xdr:col>
      <xdr:colOff>101600</xdr:colOff>
      <xdr:row>0</xdr:row>
      <xdr:rowOff>0</xdr:rowOff>
    </xdr:from>
    <xdr:to>
      <xdr:col>8</xdr:col>
      <xdr:colOff>444500</xdr:colOff>
      <xdr:row>1</xdr:row>
      <xdr:rowOff>0</xdr:rowOff>
    </xdr:to>
    <xdr:sp macro="" textlink="">
      <xdr:nvSpPr>
        <xdr:cNvPr id="7" name="Rectangle 6">
          <a:extLst>
            <a:ext uri="{FF2B5EF4-FFF2-40B4-BE49-F238E27FC236}">
              <a16:creationId xmlns:a16="http://schemas.microsoft.com/office/drawing/2014/main" id="{179CE35B-F350-4372-BF1F-5A7FBC52C0AA}"/>
            </a:ext>
          </a:extLst>
        </xdr:cNvPr>
        <xdr:cNvSpPr/>
      </xdr:nvSpPr>
      <xdr:spPr>
        <a:xfrm>
          <a:off x="9375140" y="0"/>
          <a:ext cx="845820" cy="18288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127000</xdr:colOff>
      <xdr:row>3</xdr:row>
      <xdr:rowOff>101600</xdr:rowOff>
    </xdr:from>
    <xdr:to>
      <xdr:col>1</xdr:col>
      <xdr:colOff>2425700</xdr:colOff>
      <xdr:row>4</xdr:row>
      <xdr:rowOff>4864100</xdr:rowOff>
    </xdr:to>
    <xdr:grpSp>
      <xdr:nvGrpSpPr>
        <xdr:cNvPr id="2" name="Group 1">
          <a:extLst>
            <a:ext uri="{FF2B5EF4-FFF2-40B4-BE49-F238E27FC236}">
              <a16:creationId xmlns:a16="http://schemas.microsoft.com/office/drawing/2014/main" id="{6B367E95-0657-6641-C050-1BBCACD16F11}"/>
            </a:ext>
          </a:extLst>
        </xdr:cNvPr>
        <xdr:cNvGrpSpPr/>
      </xdr:nvGrpSpPr>
      <xdr:grpSpPr>
        <a:xfrm>
          <a:off x="127000" y="889000"/>
          <a:ext cx="3797300" cy="9715500"/>
          <a:chOff x="0" y="-143508"/>
          <a:chExt cx="5309771" cy="6415834"/>
        </a:xfrm>
      </xdr:grpSpPr>
      <xdr:sp macro="" textlink="">
        <xdr:nvSpPr>
          <xdr:cNvPr id="3" name="Rectangle 1">
            <a:extLst>
              <a:ext uri="{FF2B5EF4-FFF2-40B4-BE49-F238E27FC236}">
                <a16:creationId xmlns:a16="http://schemas.microsoft.com/office/drawing/2014/main" id="{53220E76-8E3B-3731-A90B-25767BFCAA1A}"/>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4" name="Rectangle 1">
            <a:extLst>
              <a:ext uri="{FF2B5EF4-FFF2-40B4-BE49-F238E27FC236}">
                <a16:creationId xmlns:a16="http://schemas.microsoft.com/office/drawing/2014/main" id="{9449132B-EE4E-F13E-50E5-7425A52D5D63}"/>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2</xdr:col>
      <xdr:colOff>88900</xdr:colOff>
      <xdr:row>3</xdr:row>
      <xdr:rowOff>25400</xdr:rowOff>
    </xdr:from>
    <xdr:to>
      <xdr:col>2</xdr:col>
      <xdr:colOff>4102100</xdr:colOff>
      <xdr:row>4</xdr:row>
      <xdr:rowOff>4787900</xdr:rowOff>
    </xdr:to>
    <xdr:grpSp>
      <xdr:nvGrpSpPr>
        <xdr:cNvPr id="6" name="Group 5">
          <a:extLst>
            <a:ext uri="{FF2B5EF4-FFF2-40B4-BE49-F238E27FC236}">
              <a16:creationId xmlns:a16="http://schemas.microsoft.com/office/drawing/2014/main" id="{0EEE5868-8F39-4596-2247-0D224C3E74E6}"/>
            </a:ext>
          </a:extLst>
        </xdr:cNvPr>
        <xdr:cNvGrpSpPr/>
      </xdr:nvGrpSpPr>
      <xdr:grpSpPr>
        <a:xfrm>
          <a:off x="4076700" y="812800"/>
          <a:ext cx="4013200" cy="9715500"/>
          <a:chOff x="0" y="-143508"/>
          <a:chExt cx="5309771" cy="6415834"/>
        </a:xfrm>
      </xdr:grpSpPr>
      <xdr:sp macro="" textlink="">
        <xdr:nvSpPr>
          <xdr:cNvPr id="7" name="Rectangle 1">
            <a:extLst>
              <a:ext uri="{FF2B5EF4-FFF2-40B4-BE49-F238E27FC236}">
                <a16:creationId xmlns:a16="http://schemas.microsoft.com/office/drawing/2014/main" id="{D9B0AC87-48C7-EC42-F551-928453415279}"/>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8" name="Rectangle 1">
            <a:extLst>
              <a:ext uri="{FF2B5EF4-FFF2-40B4-BE49-F238E27FC236}">
                <a16:creationId xmlns:a16="http://schemas.microsoft.com/office/drawing/2014/main" id="{36BECCCF-6DD5-5CD3-36F2-626B92E89CAE}"/>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127000</xdr:colOff>
      <xdr:row>3</xdr:row>
      <xdr:rowOff>101600</xdr:rowOff>
    </xdr:from>
    <xdr:to>
      <xdr:col>1</xdr:col>
      <xdr:colOff>2425700</xdr:colOff>
      <xdr:row>4</xdr:row>
      <xdr:rowOff>4864100</xdr:rowOff>
    </xdr:to>
    <xdr:grpSp>
      <xdr:nvGrpSpPr>
        <xdr:cNvPr id="2" name="Group 1">
          <a:extLst>
            <a:ext uri="{FF2B5EF4-FFF2-40B4-BE49-F238E27FC236}">
              <a16:creationId xmlns:a16="http://schemas.microsoft.com/office/drawing/2014/main" id="{72A3FBE8-95EB-4444-B6AE-323B2C38EF6A}"/>
            </a:ext>
          </a:extLst>
        </xdr:cNvPr>
        <xdr:cNvGrpSpPr/>
      </xdr:nvGrpSpPr>
      <xdr:grpSpPr>
        <a:xfrm>
          <a:off x="127000" y="889000"/>
          <a:ext cx="3797300" cy="9715500"/>
          <a:chOff x="0" y="-143508"/>
          <a:chExt cx="5309771" cy="6415834"/>
        </a:xfrm>
      </xdr:grpSpPr>
      <xdr:sp macro="" textlink="">
        <xdr:nvSpPr>
          <xdr:cNvPr id="3" name="Rectangle 1">
            <a:extLst>
              <a:ext uri="{FF2B5EF4-FFF2-40B4-BE49-F238E27FC236}">
                <a16:creationId xmlns:a16="http://schemas.microsoft.com/office/drawing/2014/main" id="{212ED183-B37D-677C-0A28-25FBF2913C1F}"/>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4" name="Rectangle 1">
            <a:extLst>
              <a:ext uri="{FF2B5EF4-FFF2-40B4-BE49-F238E27FC236}">
                <a16:creationId xmlns:a16="http://schemas.microsoft.com/office/drawing/2014/main" id="{286147B2-5686-D014-F410-24B3CD506CD8}"/>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2</xdr:col>
      <xdr:colOff>88900</xdr:colOff>
      <xdr:row>3</xdr:row>
      <xdr:rowOff>25400</xdr:rowOff>
    </xdr:from>
    <xdr:to>
      <xdr:col>2</xdr:col>
      <xdr:colOff>4102100</xdr:colOff>
      <xdr:row>4</xdr:row>
      <xdr:rowOff>4787900</xdr:rowOff>
    </xdr:to>
    <xdr:grpSp>
      <xdr:nvGrpSpPr>
        <xdr:cNvPr id="5" name="Group 4">
          <a:extLst>
            <a:ext uri="{FF2B5EF4-FFF2-40B4-BE49-F238E27FC236}">
              <a16:creationId xmlns:a16="http://schemas.microsoft.com/office/drawing/2014/main" id="{05D6F916-A463-422A-9152-4558E769FE45}"/>
            </a:ext>
          </a:extLst>
        </xdr:cNvPr>
        <xdr:cNvGrpSpPr/>
      </xdr:nvGrpSpPr>
      <xdr:grpSpPr>
        <a:xfrm>
          <a:off x="4076700" y="812800"/>
          <a:ext cx="4013200" cy="9715500"/>
          <a:chOff x="0" y="-143508"/>
          <a:chExt cx="5309771" cy="6415834"/>
        </a:xfrm>
      </xdr:grpSpPr>
      <xdr:sp macro="" textlink="">
        <xdr:nvSpPr>
          <xdr:cNvPr id="6" name="Rectangle 1">
            <a:extLst>
              <a:ext uri="{FF2B5EF4-FFF2-40B4-BE49-F238E27FC236}">
                <a16:creationId xmlns:a16="http://schemas.microsoft.com/office/drawing/2014/main" id="{8FE8D2CF-097A-D0BF-46BF-2E80EB2BD9FA}"/>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7" name="Rectangle 1">
            <a:extLst>
              <a:ext uri="{FF2B5EF4-FFF2-40B4-BE49-F238E27FC236}">
                <a16:creationId xmlns:a16="http://schemas.microsoft.com/office/drawing/2014/main" id="{4FF334A5-8DFF-42CF-9A45-B7ED24976852}"/>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127000</xdr:colOff>
      <xdr:row>3</xdr:row>
      <xdr:rowOff>101600</xdr:rowOff>
    </xdr:from>
    <xdr:to>
      <xdr:col>1</xdr:col>
      <xdr:colOff>2425700</xdr:colOff>
      <xdr:row>4</xdr:row>
      <xdr:rowOff>4864100</xdr:rowOff>
    </xdr:to>
    <xdr:grpSp>
      <xdr:nvGrpSpPr>
        <xdr:cNvPr id="2" name="Group 1">
          <a:extLst>
            <a:ext uri="{FF2B5EF4-FFF2-40B4-BE49-F238E27FC236}">
              <a16:creationId xmlns:a16="http://schemas.microsoft.com/office/drawing/2014/main" id="{59F88CED-9913-4D9A-96B4-33F16E3742C1}"/>
            </a:ext>
          </a:extLst>
        </xdr:cNvPr>
        <xdr:cNvGrpSpPr/>
      </xdr:nvGrpSpPr>
      <xdr:grpSpPr>
        <a:xfrm>
          <a:off x="127000" y="889000"/>
          <a:ext cx="3797300" cy="9715500"/>
          <a:chOff x="0" y="-143508"/>
          <a:chExt cx="5309771" cy="6415834"/>
        </a:xfrm>
      </xdr:grpSpPr>
      <xdr:sp macro="" textlink="">
        <xdr:nvSpPr>
          <xdr:cNvPr id="3" name="Rectangle 1">
            <a:extLst>
              <a:ext uri="{FF2B5EF4-FFF2-40B4-BE49-F238E27FC236}">
                <a16:creationId xmlns:a16="http://schemas.microsoft.com/office/drawing/2014/main" id="{FFB87408-DAB3-5EF7-041A-C452395B49E2}"/>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4" name="Rectangle 1">
            <a:extLst>
              <a:ext uri="{FF2B5EF4-FFF2-40B4-BE49-F238E27FC236}">
                <a16:creationId xmlns:a16="http://schemas.microsoft.com/office/drawing/2014/main" id="{975CC190-8839-5B94-0F75-CA8A2041EF83}"/>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2</xdr:col>
      <xdr:colOff>88900</xdr:colOff>
      <xdr:row>3</xdr:row>
      <xdr:rowOff>25400</xdr:rowOff>
    </xdr:from>
    <xdr:to>
      <xdr:col>2</xdr:col>
      <xdr:colOff>4102100</xdr:colOff>
      <xdr:row>4</xdr:row>
      <xdr:rowOff>4787900</xdr:rowOff>
    </xdr:to>
    <xdr:grpSp>
      <xdr:nvGrpSpPr>
        <xdr:cNvPr id="5" name="Group 4">
          <a:extLst>
            <a:ext uri="{FF2B5EF4-FFF2-40B4-BE49-F238E27FC236}">
              <a16:creationId xmlns:a16="http://schemas.microsoft.com/office/drawing/2014/main" id="{2B84D934-4DB3-459B-AB4C-3C5189A2D1A3}"/>
            </a:ext>
          </a:extLst>
        </xdr:cNvPr>
        <xdr:cNvGrpSpPr/>
      </xdr:nvGrpSpPr>
      <xdr:grpSpPr>
        <a:xfrm>
          <a:off x="4076700" y="812800"/>
          <a:ext cx="4013200" cy="9715500"/>
          <a:chOff x="0" y="-143508"/>
          <a:chExt cx="5309771" cy="6415834"/>
        </a:xfrm>
      </xdr:grpSpPr>
      <xdr:sp macro="" textlink="">
        <xdr:nvSpPr>
          <xdr:cNvPr id="6" name="Rectangle 1">
            <a:extLst>
              <a:ext uri="{FF2B5EF4-FFF2-40B4-BE49-F238E27FC236}">
                <a16:creationId xmlns:a16="http://schemas.microsoft.com/office/drawing/2014/main" id="{046C4FF8-E471-2A7A-37F9-5840AF550E18}"/>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7" name="Rectangle 1">
            <a:extLst>
              <a:ext uri="{FF2B5EF4-FFF2-40B4-BE49-F238E27FC236}">
                <a16:creationId xmlns:a16="http://schemas.microsoft.com/office/drawing/2014/main" id="{DF0E8BA7-58C9-3657-5222-BD7503111AD7}"/>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88855-811B-4B6A-BA8B-86EE506DFC86}">
  <sheetPr>
    <tabColor rgb="FFFF0000"/>
  </sheetPr>
  <dimension ref="A1:I76"/>
  <sheetViews>
    <sheetView showGridLines="0" tabSelected="1" workbookViewId="0">
      <pane xSplit="9" ySplit="1" topLeftCell="J60" activePane="bottomRight" state="frozen"/>
      <selection pane="topRight" activeCell="J1" sqref="J1"/>
      <selection pane="bottomLeft" activeCell="A2" sqref="A2"/>
      <selection pane="bottomRight" activeCell="B73" sqref="B73:B76"/>
    </sheetView>
  </sheetViews>
  <sheetFormatPr defaultRowHeight="14.4" outlineLevelRow="1" x14ac:dyDescent="0.3"/>
  <cols>
    <col min="1" max="1" width="34.33203125" customWidth="1"/>
    <col min="2" max="2" width="39.44140625" customWidth="1"/>
    <col min="3" max="3" width="2.77734375" hidden="1" customWidth="1"/>
    <col min="4" max="4" width="2.77734375" customWidth="1"/>
    <col min="5" max="5" width="39.44140625" customWidth="1"/>
    <col min="6" max="6" width="1.44140625" hidden="1" customWidth="1"/>
    <col min="7" max="7" width="3.33203125" customWidth="1"/>
    <col min="8" max="8" width="39.44140625" customWidth="1"/>
    <col min="9" max="9" width="1.44140625" hidden="1" customWidth="1"/>
    <col min="10" max="10" width="22.109375" customWidth="1"/>
  </cols>
  <sheetData>
    <row r="1" spans="1:8" ht="55.2" customHeight="1" x14ac:dyDescent="0.55000000000000004">
      <c r="A1" t="e" vm="1">
        <v>#VALUE!</v>
      </c>
      <c r="B1" s="171" t="s">
        <v>233</v>
      </c>
      <c r="E1" s="171" t="s">
        <v>234</v>
      </c>
      <c r="H1" s="171" t="s">
        <v>235</v>
      </c>
    </row>
    <row r="2" spans="1:8" ht="15" thickBot="1" x14ac:dyDescent="0.35">
      <c r="A2" s="159" t="s">
        <v>192</v>
      </c>
      <c r="B2" s="160"/>
      <c r="D2" s="163"/>
      <c r="E2" s="161"/>
      <c r="H2" s="162"/>
    </row>
    <row r="3" spans="1:8" s="67" customFormat="1" outlineLevel="1" x14ac:dyDescent="0.3">
      <c r="A3" s="66" t="s">
        <v>193</v>
      </c>
      <c r="B3" s="172"/>
      <c r="D3" s="157"/>
      <c r="E3" s="172"/>
      <c r="H3" s="172"/>
    </row>
    <row r="4" spans="1:8" s="67" customFormat="1" outlineLevel="1" x14ac:dyDescent="0.3">
      <c r="A4" s="68" t="s">
        <v>6</v>
      </c>
      <c r="B4" s="69"/>
      <c r="D4" s="157"/>
      <c r="E4" s="69"/>
      <c r="H4" s="69"/>
    </row>
    <row r="5" spans="1:8" s="67" customFormat="1" outlineLevel="1" x14ac:dyDescent="0.3">
      <c r="A5" s="68" t="s">
        <v>194</v>
      </c>
      <c r="B5" s="69"/>
      <c r="D5" s="157"/>
      <c r="E5" s="173"/>
      <c r="H5" s="69"/>
    </row>
    <row r="6" spans="1:8" s="67" customFormat="1" outlineLevel="1" x14ac:dyDescent="0.3">
      <c r="A6" s="68" t="s">
        <v>195</v>
      </c>
      <c r="B6" s="69"/>
      <c r="D6" s="157"/>
      <c r="E6" s="69"/>
      <c r="H6" s="69"/>
    </row>
    <row r="7" spans="1:8" s="67" customFormat="1" outlineLevel="1" x14ac:dyDescent="0.3">
      <c r="A7" s="70" t="s">
        <v>10</v>
      </c>
      <c r="B7" s="71"/>
      <c r="D7" s="157"/>
      <c r="E7" s="173"/>
      <c r="H7" s="71"/>
    </row>
    <row r="8" spans="1:8" s="67" customFormat="1" ht="15" outlineLevel="1" thickBot="1" x14ac:dyDescent="0.35">
      <c r="A8" s="72" t="s">
        <v>12</v>
      </c>
      <c r="B8" s="73"/>
      <c r="D8" s="157"/>
      <c r="E8" s="73"/>
      <c r="H8" s="73"/>
    </row>
    <row r="9" spans="1:8" s="157" customFormat="1" ht="15" outlineLevel="1" thickBot="1" x14ac:dyDescent="0.35">
      <c r="A9" s="155"/>
      <c r="B9" s="156"/>
      <c r="E9" s="156"/>
      <c r="H9" s="156"/>
    </row>
    <row r="10" spans="1:8" outlineLevel="1" x14ac:dyDescent="0.3">
      <c r="A10" s="74" t="s">
        <v>196</v>
      </c>
      <c r="B10" s="75"/>
      <c r="D10" s="163"/>
      <c r="E10" s="75"/>
      <c r="H10" s="75"/>
    </row>
    <row r="11" spans="1:8" outlineLevel="1" x14ac:dyDescent="0.3">
      <c r="A11" s="76" t="s">
        <v>197</v>
      </c>
      <c r="B11" s="77"/>
      <c r="D11" s="163"/>
      <c r="E11" s="77"/>
      <c r="H11" s="77"/>
    </row>
    <row r="12" spans="1:8" outlineLevel="1" x14ac:dyDescent="0.3">
      <c r="A12" s="76" t="s">
        <v>198</v>
      </c>
      <c r="B12" s="78"/>
      <c r="D12" s="163"/>
      <c r="E12" s="78"/>
      <c r="H12" s="78"/>
    </row>
    <row r="13" spans="1:8" outlineLevel="1" x14ac:dyDescent="0.3">
      <c r="A13" s="76" t="s">
        <v>199</v>
      </c>
      <c r="B13" s="77"/>
      <c r="D13" s="163"/>
      <c r="E13" s="77"/>
      <c r="H13" s="77"/>
    </row>
    <row r="14" spans="1:8" outlineLevel="1" x14ac:dyDescent="0.3">
      <c r="A14" s="76" t="s">
        <v>200</v>
      </c>
      <c r="B14" s="78"/>
      <c r="D14" s="163"/>
      <c r="E14" s="78"/>
      <c r="H14" s="78"/>
    </row>
    <row r="15" spans="1:8" outlineLevel="1" x14ac:dyDescent="0.3">
      <c r="A15" s="76" t="s">
        <v>201</v>
      </c>
      <c r="B15" s="77"/>
      <c r="D15" s="163"/>
      <c r="E15" s="77"/>
      <c r="H15" s="178"/>
    </row>
    <row r="16" spans="1:8" ht="15" outlineLevel="1" thickBot="1" x14ac:dyDescent="0.35">
      <c r="A16" s="79" t="s">
        <v>202</v>
      </c>
      <c r="B16" s="80"/>
      <c r="D16" s="163"/>
      <c r="E16" s="80"/>
      <c r="H16" s="80"/>
    </row>
    <row r="17" spans="1:9" outlineLevel="1" x14ac:dyDescent="0.3">
      <c r="A17" s="164"/>
      <c r="B17" s="165"/>
      <c r="D17" s="163"/>
      <c r="E17" s="158"/>
      <c r="H17" s="166"/>
    </row>
    <row r="18" spans="1:9" s="7" customFormat="1" ht="18.600000000000001" outlineLevel="1" thickBot="1" x14ac:dyDescent="0.4">
      <c r="A18" s="167" t="s">
        <v>218</v>
      </c>
      <c r="B18" s="168">
        <f>'PC 1'!B12</f>
        <v>0</v>
      </c>
      <c r="D18" s="169"/>
      <c r="E18" s="168">
        <f>'PC 2'!B12</f>
        <v>0</v>
      </c>
      <c r="H18" s="168">
        <f>'PC 3'!B12</f>
        <v>0</v>
      </c>
    </row>
    <row r="19" spans="1:9" ht="18.600000000000001" outlineLevel="1" thickBot="1" x14ac:dyDescent="0.4">
      <c r="A19" s="81" t="s">
        <v>203</v>
      </c>
      <c r="B19" s="82"/>
      <c r="D19" s="163"/>
      <c r="E19" s="82"/>
      <c r="H19" s="82"/>
      <c r="I19" t="str">
        <f>"(" &amp;H19&amp;")"</f>
        <v>()</v>
      </c>
    </row>
    <row r="20" spans="1:9" x14ac:dyDescent="0.3">
      <c r="D20" s="163"/>
    </row>
    <row r="21" spans="1:9" x14ac:dyDescent="0.3">
      <c r="D21" s="163"/>
    </row>
    <row r="22" spans="1:9" x14ac:dyDescent="0.3">
      <c r="D22" s="163"/>
    </row>
    <row r="23" spans="1:9" ht="15" thickBot="1" x14ac:dyDescent="0.35">
      <c r="A23" s="159" t="s">
        <v>204</v>
      </c>
      <c r="B23" s="160"/>
      <c r="D23" s="163"/>
      <c r="E23" s="161"/>
      <c r="H23" s="162"/>
    </row>
    <row r="24" spans="1:9" outlineLevel="1" x14ac:dyDescent="0.3">
      <c r="A24" s="83" t="s">
        <v>135</v>
      </c>
      <c r="B24" s="84"/>
      <c r="D24" s="163"/>
      <c r="E24" s="84"/>
      <c r="H24" s="84"/>
    </row>
    <row r="25" spans="1:9" outlineLevel="1" x14ac:dyDescent="0.3">
      <c r="A25" s="85" t="s">
        <v>128</v>
      </c>
      <c r="B25" s="86"/>
      <c r="D25" s="163"/>
      <c r="E25" s="86"/>
      <c r="H25" s="86"/>
    </row>
    <row r="26" spans="1:9" outlineLevel="1" x14ac:dyDescent="0.3">
      <c r="A26" s="87" t="s">
        <v>14</v>
      </c>
      <c r="B26" s="88"/>
      <c r="D26" s="163"/>
      <c r="E26" s="88"/>
      <c r="H26" s="88"/>
    </row>
    <row r="27" spans="1:9" outlineLevel="1" x14ac:dyDescent="0.3">
      <c r="A27" s="87" t="s">
        <v>185</v>
      </c>
      <c r="B27" s="88"/>
      <c r="D27" s="163"/>
      <c r="E27" s="88"/>
      <c r="H27" s="88"/>
    </row>
    <row r="28" spans="1:9" outlineLevel="1" x14ac:dyDescent="0.3">
      <c r="A28" s="87" t="s">
        <v>112</v>
      </c>
      <c r="B28" s="88"/>
      <c r="D28" s="163"/>
      <c r="E28" s="88"/>
      <c r="H28" s="88"/>
    </row>
    <row r="29" spans="1:9" outlineLevel="1" x14ac:dyDescent="0.3">
      <c r="A29" s="87" t="s">
        <v>127</v>
      </c>
      <c r="B29" s="88"/>
      <c r="D29" s="163"/>
      <c r="E29" s="88"/>
      <c r="H29" s="88"/>
    </row>
    <row r="30" spans="1:9" outlineLevel="1" x14ac:dyDescent="0.3">
      <c r="A30" s="87" t="s">
        <v>18</v>
      </c>
      <c r="B30" s="88"/>
      <c r="D30" s="163"/>
      <c r="E30" s="88"/>
      <c r="H30" s="88"/>
    </row>
    <row r="31" spans="1:9" outlineLevel="1" x14ac:dyDescent="0.3">
      <c r="A31" s="87" t="s">
        <v>20</v>
      </c>
      <c r="B31" s="88"/>
      <c r="D31" s="163"/>
      <c r="E31" s="88"/>
      <c r="H31" s="88"/>
    </row>
    <row r="32" spans="1:9" s="176" customFormat="1" outlineLevel="1" x14ac:dyDescent="0.3">
      <c r="A32" s="174" t="s">
        <v>22</v>
      </c>
      <c r="B32" s="175"/>
      <c r="D32" s="177"/>
      <c r="E32" s="175"/>
      <c r="H32" s="175"/>
    </row>
    <row r="33" spans="1:8" outlineLevel="1" x14ac:dyDescent="0.3">
      <c r="A33" s="87" t="s">
        <v>31</v>
      </c>
      <c r="B33" s="88"/>
      <c r="D33" s="163"/>
      <c r="E33" s="88"/>
      <c r="H33" s="88"/>
    </row>
    <row r="34" spans="1:8" outlineLevel="1" x14ac:dyDescent="0.3">
      <c r="A34" s="87" t="s">
        <v>33</v>
      </c>
      <c r="B34" s="88"/>
      <c r="D34" s="163"/>
      <c r="E34" s="88"/>
      <c r="H34" s="88"/>
    </row>
    <row r="35" spans="1:8" outlineLevel="1" x14ac:dyDescent="0.3">
      <c r="A35" s="179" t="s">
        <v>168</v>
      </c>
      <c r="B35" s="180"/>
      <c r="D35" s="163"/>
      <c r="E35" s="94"/>
      <c r="H35" s="94"/>
    </row>
    <row r="36" spans="1:8" ht="15" outlineLevel="1" thickBot="1" x14ac:dyDescent="0.35">
      <c r="A36" s="89" t="s">
        <v>205</v>
      </c>
      <c r="B36" s="90"/>
      <c r="D36" s="163"/>
      <c r="E36" s="93"/>
      <c r="H36" s="93"/>
    </row>
    <row r="37" spans="1:8" x14ac:dyDescent="0.3">
      <c r="D37" s="163"/>
    </row>
    <row r="38" spans="1:8" x14ac:dyDescent="0.3">
      <c r="D38" s="163"/>
    </row>
    <row r="39" spans="1:8" ht="15" thickBot="1" x14ac:dyDescent="0.35">
      <c r="A39" s="159" t="s">
        <v>206</v>
      </c>
      <c r="B39" s="160"/>
      <c r="D39" s="163"/>
      <c r="E39" s="161"/>
      <c r="H39" s="162"/>
    </row>
    <row r="40" spans="1:8" outlineLevel="1" x14ac:dyDescent="0.3">
      <c r="A40" s="91" t="s">
        <v>139</v>
      </c>
      <c r="B40" s="92"/>
      <c r="D40" s="163"/>
      <c r="E40" s="93"/>
      <c r="H40" s="93"/>
    </row>
    <row r="41" spans="1:8" outlineLevel="1" x14ac:dyDescent="0.3">
      <c r="A41" s="87" t="s">
        <v>142</v>
      </c>
      <c r="B41" s="88"/>
      <c r="D41" s="163"/>
      <c r="E41" s="93"/>
      <c r="H41" s="93"/>
    </row>
    <row r="42" spans="1:8" outlineLevel="1" x14ac:dyDescent="0.3">
      <c r="A42" s="87" t="s">
        <v>207</v>
      </c>
      <c r="B42" s="88"/>
      <c r="D42" s="163"/>
      <c r="E42" s="93"/>
      <c r="H42" s="93"/>
    </row>
    <row r="43" spans="1:8" outlineLevel="1" x14ac:dyDescent="0.3">
      <c r="A43" s="87" t="s">
        <v>141</v>
      </c>
      <c r="B43" s="88"/>
      <c r="D43" s="163"/>
      <c r="E43" s="93"/>
      <c r="H43" s="93"/>
    </row>
    <row r="44" spans="1:8" outlineLevel="1" x14ac:dyDescent="0.3">
      <c r="A44" s="87" t="s">
        <v>143</v>
      </c>
      <c r="B44" s="88"/>
      <c r="D44" s="163"/>
      <c r="E44" s="152"/>
      <c r="F44" s="153"/>
      <c r="G44" s="153"/>
      <c r="H44" s="152"/>
    </row>
    <row r="45" spans="1:8" outlineLevel="1" x14ac:dyDescent="0.3">
      <c r="A45" s="87" t="s">
        <v>137</v>
      </c>
      <c r="B45" s="88"/>
      <c r="D45" s="163"/>
      <c r="E45" s="88"/>
      <c r="H45" s="88"/>
    </row>
    <row r="46" spans="1:8" outlineLevel="1" x14ac:dyDescent="0.3">
      <c r="A46" s="87" t="s">
        <v>144</v>
      </c>
      <c r="B46" s="88"/>
      <c r="D46" s="163"/>
      <c r="E46" s="93"/>
      <c r="H46" s="93"/>
    </row>
    <row r="47" spans="1:8" outlineLevel="1" x14ac:dyDescent="0.3">
      <c r="A47" s="87" t="s">
        <v>178</v>
      </c>
      <c r="B47" s="88"/>
      <c r="D47" s="163"/>
      <c r="E47" s="93"/>
      <c r="H47" s="93"/>
    </row>
    <row r="48" spans="1:8" outlineLevel="1" x14ac:dyDescent="0.3">
      <c r="A48" s="87" t="s">
        <v>179</v>
      </c>
      <c r="B48" s="88"/>
      <c r="D48" s="163"/>
      <c r="E48" s="93"/>
      <c r="H48" s="93"/>
    </row>
    <row r="49" spans="1:8" outlineLevel="1" x14ac:dyDescent="0.3">
      <c r="A49" s="87" t="s">
        <v>145</v>
      </c>
      <c r="B49" s="88"/>
      <c r="D49" s="163"/>
      <c r="E49" s="93"/>
      <c r="H49" s="93"/>
    </row>
    <row r="50" spans="1:8" outlineLevel="1" x14ac:dyDescent="0.3">
      <c r="A50" s="87" t="s">
        <v>146</v>
      </c>
      <c r="B50" s="88"/>
      <c r="D50" s="163"/>
      <c r="E50" s="93"/>
      <c r="H50" s="93"/>
    </row>
    <row r="51" spans="1:8" outlineLevel="1" x14ac:dyDescent="0.3">
      <c r="A51" s="87" t="s">
        <v>66</v>
      </c>
      <c r="B51" s="88"/>
      <c r="D51" s="163"/>
      <c r="E51" s="93"/>
      <c r="H51" s="93"/>
    </row>
    <row r="52" spans="1:8" outlineLevel="1" x14ac:dyDescent="0.3">
      <c r="A52" s="87" t="s">
        <v>147</v>
      </c>
      <c r="B52" s="88"/>
      <c r="D52" s="163"/>
      <c r="E52" s="88"/>
      <c r="H52" s="88"/>
    </row>
    <row r="53" spans="1:8" outlineLevel="1" x14ac:dyDescent="0.3">
      <c r="A53" s="87" t="s">
        <v>148</v>
      </c>
      <c r="B53" s="88"/>
      <c r="D53" s="163"/>
      <c r="E53" s="93"/>
      <c r="H53" s="93"/>
    </row>
    <row r="54" spans="1:8" outlineLevel="1" x14ac:dyDescent="0.3">
      <c r="A54" s="87" t="s">
        <v>74</v>
      </c>
      <c r="B54" s="88"/>
      <c r="D54" s="163"/>
      <c r="E54" s="93"/>
      <c r="H54" s="93"/>
    </row>
    <row r="55" spans="1:8" outlineLevel="1" x14ac:dyDescent="0.3">
      <c r="A55" s="87" t="s">
        <v>149</v>
      </c>
      <c r="B55" s="88"/>
      <c r="D55" s="163"/>
      <c r="E55" s="93"/>
      <c r="H55" s="93"/>
    </row>
    <row r="56" spans="1:8" outlineLevel="1" x14ac:dyDescent="0.3">
      <c r="A56" s="87" t="s">
        <v>208</v>
      </c>
      <c r="B56" s="88"/>
      <c r="D56" s="163"/>
      <c r="E56" s="93"/>
      <c r="H56" s="93"/>
    </row>
    <row r="57" spans="1:8" outlineLevel="1" x14ac:dyDescent="0.3">
      <c r="A57" s="87" t="s">
        <v>138</v>
      </c>
      <c r="B57" s="88"/>
      <c r="D57" s="163"/>
      <c r="E57" s="93"/>
      <c r="H57" s="93"/>
    </row>
    <row r="58" spans="1:8" ht="15" outlineLevel="1" thickBot="1" x14ac:dyDescent="0.35">
      <c r="A58" s="89" t="s">
        <v>157</v>
      </c>
      <c r="B58" s="88"/>
      <c r="D58" s="163"/>
      <c r="E58" s="93"/>
      <c r="H58" s="93"/>
    </row>
    <row r="59" spans="1:8" x14ac:dyDescent="0.3">
      <c r="D59" s="163"/>
    </row>
    <row r="60" spans="1:8" x14ac:dyDescent="0.3">
      <c r="D60" s="163"/>
    </row>
    <row r="61" spans="1:8" ht="15" thickBot="1" x14ac:dyDescent="0.35">
      <c r="A61" s="159" t="s">
        <v>209</v>
      </c>
      <c r="B61" s="160"/>
      <c r="D61" s="163"/>
      <c r="E61" s="161"/>
      <c r="H61" s="162"/>
    </row>
    <row r="62" spans="1:8" outlineLevel="1" x14ac:dyDescent="0.3">
      <c r="A62" s="91" t="s">
        <v>158</v>
      </c>
      <c r="B62" s="92"/>
      <c r="D62" s="163"/>
    </row>
    <row r="63" spans="1:8" outlineLevel="1" x14ac:dyDescent="0.3">
      <c r="A63" s="87" t="s">
        <v>159</v>
      </c>
      <c r="B63" s="88"/>
      <c r="D63" s="163"/>
    </row>
    <row r="64" spans="1:8" ht="28.8" outlineLevel="1" x14ac:dyDescent="0.3">
      <c r="A64" s="87" t="s">
        <v>160</v>
      </c>
      <c r="B64" s="154">
        <f>B3</f>
        <v>0</v>
      </c>
      <c r="D64" s="163"/>
    </row>
    <row r="65" spans="1:8" outlineLevel="1" x14ac:dyDescent="0.3">
      <c r="A65" s="87" t="s">
        <v>161</v>
      </c>
      <c r="B65" s="88"/>
      <c r="D65" s="163"/>
    </row>
    <row r="66" spans="1:8" outlineLevel="1" x14ac:dyDescent="0.3">
      <c r="A66" s="87" t="s">
        <v>162</v>
      </c>
      <c r="B66" s="88"/>
      <c r="D66" s="163"/>
    </row>
    <row r="67" spans="1:8" outlineLevel="1" x14ac:dyDescent="0.3">
      <c r="A67" s="87" t="s">
        <v>163</v>
      </c>
      <c r="B67" s="88"/>
      <c r="D67" s="163"/>
    </row>
    <row r="68" spans="1:8" outlineLevel="1" x14ac:dyDescent="0.3">
      <c r="A68" s="87" t="s">
        <v>164</v>
      </c>
      <c r="B68" s="88"/>
      <c r="D68" s="163"/>
      <c r="E68" s="88"/>
      <c r="H68" s="88"/>
    </row>
    <row r="69" spans="1:8" ht="15" outlineLevel="1" thickBot="1" x14ac:dyDescent="0.35">
      <c r="A69" s="89" t="s">
        <v>165</v>
      </c>
      <c r="B69" s="90"/>
      <c r="D69" s="163"/>
      <c r="E69" s="90"/>
      <c r="H69" s="90"/>
    </row>
    <row r="70" spans="1:8" x14ac:dyDescent="0.3">
      <c r="D70" s="163"/>
    </row>
    <row r="71" spans="1:8" x14ac:dyDescent="0.3">
      <c r="D71" s="163"/>
    </row>
    <row r="72" spans="1:8" ht="15" thickBot="1" x14ac:dyDescent="0.35">
      <c r="A72" s="159" t="s">
        <v>210</v>
      </c>
      <c r="B72" s="160"/>
      <c r="D72" s="163"/>
      <c r="E72" s="161"/>
      <c r="H72" s="162"/>
    </row>
    <row r="73" spans="1:8" outlineLevel="1" x14ac:dyDescent="0.3">
      <c r="A73" s="91" t="s">
        <v>211</v>
      </c>
      <c r="B73" s="92"/>
    </row>
    <row r="74" spans="1:8" outlineLevel="1" x14ac:dyDescent="0.3">
      <c r="A74" s="87" t="s">
        <v>187</v>
      </c>
      <c r="B74" s="88"/>
    </row>
    <row r="75" spans="1:8" outlineLevel="1" x14ac:dyDescent="0.3">
      <c r="A75" s="87" t="s">
        <v>212</v>
      </c>
      <c r="B75" s="88"/>
    </row>
    <row r="76" spans="1:8" ht="15" outlineLevel="1" thickBot="1" x14ac:dyDescent="0.35">
      <c r="A76" s="89" t="s">
        <v>187</v>
      </c>
      <c r="B76" s="90"/>
    </row>
  </sheetData>
  <dataValidations count="4">
    <dataValidation type="list" allowBlank="1" showInputMessage="1" showErrorMessage="1" sqref="H34 E34 B34" xr:uid="{29FAB2DA-5437-4761-BCEB-780AAE988412}">
      <formula1>"Ongoing,Completed"</formula1>
    </dataValidation>
    <dataValidation type="list" allowBlank="1" showInputMessage="1" showErrorMessage="1" sqref="B16 E16 H16" xr:uid="{1B668855-F496-4B63-BDBC-A03C323075D2}">
      <formula1>"10%,20%,30%,40%,50%,60%,70%,80%,90%,100%"</formula1>
    </dataValidation>
    <dataValidation type="list" allowBlank="1" showInputMessage="1" showErrorMessage="1" sqref="H14 E14 B14" xr:uid="{67EBB52A-3CFD-417F-8FEB-5F739450143A}">
      <formula1>"5%,0%"</formula1>
    </dataValidation>
    <dataValidation type="list" allowBlank="1" showInputMessage="1" showErrorMessage="1" sqref="B6 E6 H6" xr:uid="{F9A6D356-4A76-4A3F-AC1C-EC7BB7F8C147}">
      <formula1>"Stage Payment, Final Payment, Retention Payment"</formula1>
    </dataValidation>
  </dataValidations>
  <pageMargins left="0.7" right="0.7" top="0.75" bottom="0.75" header="0.3" footer="0.3"/>
  <ignoredErrors>
    <ignoredError sqref="B64" unlocked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8DADB-8654-484E-8A8B-828C7BD46CCD}">
  <sheetPr>
    <tabColor theme="5" tint="-0.499984740745262"/>
  </sheetPr>
  <dimension ref="A1:J32"/>
  <sheetViews>
    <sheetView topLeftCell="A17" zoomScaleNormal="100" workbookViewId="0">
      <selection activeCell="A25" sqref="A25"/>
    </sheetView>
  </sheetViews>
  <sheetFormatPr defaultColWidth="8.88671875" defaultRowHeight="18" x14ac:dyDescent="0.45"/>
  <cols>
    <col min="1" max="1" width="95.77734375" style="13" customWidth="1"/>
    <col min="2" max="16384" width="8.88671875" style="1"/>
  </cols>
  <sheetData>
    <row r="1" spans="1:1" x14ac:dyDescent="0.45">
      <c r="A1" s="15" t="s">
        <v>220</v>
      </c>
    </row>
    <row r="2" spans="1:1" x14ac:dyDescent="0.45">
      <c r="A2" s="14" t="s">
        <v>84</v>
      </c>
    </row>
    <row r="3" spans="1:1" x14ac:dyDescent="0.45">
      <c r="A3" s="14" t="s">
        <v>85</v>
      </c>
    </row>
    <row r="4" spans="1:1" ht="8.4" customHeight="1" x14ac:dyDescent="0.45">
      <c r="A4" s="14"/>
    </row>
    <row r="5" spans="1:1" x14ac:dyDescent="0.45">
      <c r="A5" s="14" t="s">
        <v>86</v>
      </c>
    </row>
    <row r="6" spans="1:1" ht="12" customHeight="1" x14ac:dyDescent="0.45">
      <c r="A6" s="14"/>
    </row>
    <row r="7" spans="1:1" ht="90" customHeight="1" x14ac:dyDescent="0.45">
      <c r="A7" s="40" t="s">
        <v>223</v>
      </c>
    </row>
    <row r="9" spans="1:1" x14ac:dyDescent="0.45">
      <c r="A9" s="13" t="s">
        <v>224</v>
      </c>
    </row>
    <row r="11" spans="1:1" x14ac:dyDescent="0.45">
      <c r="A11" s="14" t="s">
        <v>87</v>
      </c>
    </row>
    <row r="12" spans="1:1" ht="95.4" customHeight="1" x14ac:dyDescent="0.45">
      <c r="A12" s="17" t="s">
        <v>227</v>
      </c>
    </row>
    <row r="13" spans="1:1" x14ac:dyDescent="0.45">
      <c r="A13" s="16"/>
    </row>
    <row r="14" spans="1:1" ht="54" x14ac:dyDescent="0.45">
      <c r="A14" s="16" t="s">
        <v>130</v>
      </c>
    </row>
    <row r="15" spans="1:1" x14ac:dyDescent="0.45">
      <c r="A15" s="16"/>
    </row>
    <row r="16" spans="1:1" x14ac:dyDescent="0.45">
      <c r="A16" s="14" t="s">
        <v>88</v>
      </c>
    </row>
    <row r="17" spans="1:10" ht="39.6" customHeight="1" x14ac:dyDescent="0.45">
      <c r="A17" s="17" t="s">
        <v>222</v>
      </c>
    </row>
    <row r="18" spans="1:10" ht="39.6" customHeight="1" x14ac:dyDescent="0.45">
      <c r="A18" s="17" t="s">
        <v>228</v>
      </c>
    </row>
    <row r="19" spans="1:10" x14ac:dyDescent="0.45">
      <c r="A19" s="17" t="s">
        <v>229</v>
      </c>
    </row>
    <row r="21" spans="1:10" x14ac:dyDescent="0.45">
      <c r="A21" s="14" t="s">
        <v>131</v>
      </c>
    </row>
    <row r="22" spans="1:10" ht="66" customHeight="1" x14ac:dyDescent="0.45">
      <c r="A22" s="17" t="s">
        <v>216</v>
      </c>
    </row>
    <row r="23" spans="1:10" ht="52.2" customHeight="1" x14ac:dyDescent="0.45">
      <c r="A23" s="17" t="s">
        <v>230</v>
      </c>
    </row>
    <row r="24" spans="1:10" ht="72" x14ac:dyDescent="0.45">
      <c r="A24" s="17" t="s">
        <v>231</v>
      </c>
    </row>
    <row r="25" spans="1:10" ht="54" x14ac:dyDescent="0.45">
      <c r="A25" s="17" t="s">
        <v>232</v>
      </c>
    </row>
    <row r="27" spans="1:10" x14ac:dyDescent="0.45">
      <c r="A27" s="17" t="s">
        <v>132</v>
      </c>
    </row>
    <row r="30" spans="1:10" x14ac:dyDescent="0.45">
      <c r="A30" s="3" t="s">
        <v>225</v>
      </c>
      <c r="B30"/>
      <c r="C30"/>
      <c r="D30"/>
      <c r="E30" s="3" t="s">
        <v>133</v>
      </c>
      <c r="F30"/>
      <c r="G30"/>
      <c r="H30"/>
      <c r="I30"/>
      <c r="J30"/>
    </row>
    <row r="31" spans="1:10" x14ac:dyDescent="0.45">
      <c r="A31" s="3" t="s">
        <v>226</v>
      </c>
      <c r="B31"/>
      <c r="C31"/>
      <c r="D31" s="4" t="s">
        <v>89</v>
      </c>
      <c r="E31" s="4" t="s">
        <v>134</v>
      </c>
      <c r="F31" s="3" t="s">
        <v>52</v>
      </c>
      <c r="G31"/>
      <c r="H31"/>
      <c r="I31" s="2" t="s">
        <v>90</v>
      </c>
      <c r="J31" s="2" t="s">
        <v>91</v>
      </c>
    </row>
    <row r="32" spans="1:10" x14ac:dyDescent="0.45">
      <c r="A32" s="5" t="s">
        <v>221</v>
      </c>
      <c r="B32"/>
      <c r="C32"/>
      <c r="D32"/>
      <c r="E32"/>
      <c r="F32"/>
      <c r="G32"/>
      <c r="H32"/>
      <c r="I32"/>
      <c r="J32"/>
    </row>
  </sheetData>
  <pageMargins left="0.7" right="0.7" top="0.75" bottom="0.75" header="0.3" footer="0.3"/>
  <pageSetup paperSize="5" scale="93"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2A0A5-F971-4D4F-A38B-5D097CA35F05}">
  <sheetPr>
    <tabColor theme="9" tint="-0.499984740745262"/>
    <pageSetUpPr fitToPage="1"/>
  </sheetPr>
  <dimension ref="A1:C5"/>
  <sheetViews>
    <sheetView view="pageBreakPreview" zoomScale="60" zoomScaleNormal="100" workbookViewId="0">
      <selection activeCell="A2" sqref="A2:C2"/>
    </sheetView>
  </sheetViews>
  <sheetFormatPr defaultColWidth="8.88671875" defaultRowHeight="18" x14ac:dyDescent="0.35"/>
  <cols>
    <col min="1" max="1" width="21.77734375" style="8" customWidth="1"/>
    <col min="2" max="2" width="36.33203125" style="8" customWidth="1"/>
    <col min="3" max="3" width="60.88671875" style="8" customWidth="1"/>
    <col min="4" max="16384" width="8.88671875" style="8"/>
  </cols>
  <sheetData>
    <row r="1" spans="1:3" x14ac:dyDescent="0.35">
      <c r="A1" s="32" t="s">
        <v>166</v>
      </c>
    </row>
    <row r="2" spans="1:3" s="33" customFormat="1" ht="43.95" customHeight="1" x14ac:dyDescent="0.3">
      <c r="A2" s="238" t="str">
        <f>'PC 1'!B24 &amp; " BY " &amp; 'PC 1'!C22</f>
        <v>0 BY 0</v>
      </c>
      <c r="B2" s="238"/>
      <c r="C2" s="238"/>
    </row>
    <row r="3" spans="1:3" ht="1.2" hidden="1" customHeight="1" x14ac:dyDescent="0.35">
      <c r="A3" s="237"/>
      <c r="B3" s="237"/>
    </row>
    <row r="4" spans="1:3" ht="390" customHeight="1" x14ac:dyDescent="0.35">
      <c r="A4" s="237"/>
      <c r="B4" s="237"/>
    </row>
    <row r="5" spans="1:3" ht="390" customHeight="1" x14ac:dyDescent="0.35">
      <c r="A5" s="237"/>
      <c r="B5" s="237"/>
    </row>
  </sheetData>
  <mergeCells count="4">
    <mergeCell ref="A3:B3"/>
    <mergeCell ref="A4:B4"/>
    <mergeCell ref="A5:B5"/>
    <mergeCell ref="A2:C2"/>
  </mergeCells>
  <pageMargins left="0.7" right="0.7" top="0.75" bottom="0.75" header="0.3" footer="0.3"/>
  <pageSetup scale="76"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27F04-EB42-4E2D-854D-C41572DC3D20}">
  <sheetPr>
    <tabColor theme="9" tint="-0.499984740745262"/>
    <pageSetUpPr fitToPage="1"/>
  </sheetPr>
  <dimension ref="A1:C5"/>
  <sheetViews>
    <sheetView view="pageBreakPreview" zoomScale="60" zoomScaleNormal="100" workbookViewId="0">
      <selection activeCell="A2" sqref="A2:C2"/>
    </sheetView>
  </sheetViews>
  <sheetFormatPr defaultColWidth="8.88671875" defaultRowHeight="18" x14ac:dyDescent="0.35"/>
  <cols>
    <col min="1" max="1" width="21.77734375" style="8" customWidth="1"/>
    <col min="2" max="2" width="36.33203125" style="8" customWidth="1"/>
    <col min="3" max="3" width="60.88671875" style="8" customWidth="1"/>
    <col min="4" max="16384" width="8.88671875" style="8"/>
  </cols>
  <sheetData>
    <row r="1" spans="1:3" x14ac:dyDescent="0.35">
      <c r="A1" s="32" t="s">
        <v>166</v>
      </c>
    </row>
    <row r="2" spans="1:3" s="33" customFormat="1" ht="43.95" customHeight="1" x14ac:dyDescent="0.3">
      <c r="A2" s="238" t="str">
        <f>'PC 2'!B24 &amp; " BY " &amp; 'PC 2'!C22</f>
        <v>0 BY 0</v>
      </c>
      <c r="B2" s="238"/>
      <c r="C2" s="238"/>
    </row>
    <row r="3" spans="1:3" ht="1.2" hidden="1" customHeight="1" x14ac:dyDescent="0.35">
      <c r="A3" s="237"/>
      <c r="B3" s="237"/>
    </row>
    <row r="4" spans="1:3" ht="390" customHeight="1" x14ac:dyDescent="0.35">
      <c r="A4" s="237"/>
      <c r="B4" s="237"/>
    </row>
    <row r="5" spans="1:3" ht="390" customHeight="1" x14ac:dyDescent="0.35">
      <c r="A5" s="237"/>
      <c r="B5" s="237"/>
    </row>
  </sheetData>
  <mergeCells count="4">
    <mergeCell ref="A2:C2"/>
    <mergeCell ref="A3:B3"/>
    <mergeCell ref="A4:B4"/>
    <mergeCell ref="A5:B5"/>
  </mergeCells>
  <pageMargins left="0.7" right="0.7" top="0.75" bottom="0.75" header="0.3" footer="0.3"/>
  <pageSetup scale="76"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72520-7D13-4DAD-A6E2-EECE75658B4A}">
  <sheetPr>
    <tabColor theme="9" tint="-0.499984740745262"/>
    <pageSetUpPr fitToPage="1"/>
  </sheetPr>
  <dimension ref="A1:C5"/>
  <sheetViews>
    <sheetView view="pageBreakPreview" zoomScale="60" zoomScaleNormal="100" workbookViewId="0">
      <selection activeCell="A4" sqref="A4:B4"/>
    </sheetView>
  </sheetViews>
  <sheetFormatPr defaultColWidth="8.88671875" defaultRowHeight="18" x14ac:dyDescent="0.35"/>
  <cols>
    <col min="1" max="1" width="21.77734375" style="8" customWidth="1"/>
    <col min="2" max="2" width="36.33203125" style="8" customWidth="1"/>
    <col min="3" max="3" width="60.88671875" style="8" customWidth="1"/>
    <col min="4" max="16384" width="8.88671875" style="8"/>
  </cols>
  <sheetData>
    <row r="1" spans="1:3" x14ac:dyDescent="0.35">
      <c r="A1" s="32" t="s">
        <v>166</v>
      </c>
    </row>
    <row r="2" spans="1:3" s="33" customFormat="1" ht="43.95" customHeight="1" x14ac:dyDescent="0.3">
      <c r="A2" s="238" t="str">
        <f>'PC 3'!B24 &amp; " BY " &amp; 'PC 3'!C22</f>
        <v>0 BY 0</v>
      </c>
      <c r="B2" s="238"/>
      <c r="C2" s="238"/>
    </row>
    <row r="3" spans="1:3" ht="1.2" hidden="1" customHeight="1" x14ac:dyDescent="0.35">
      <c r="A3" s="237"/>
      <c r="B3" s="237"/>
    </row>
    <row r="4" spans="1:3" ht="390" customHeight="1" x14ac:dyDescent="0.35">
      <c r="A4" s="237"/>
      <c r="B4" s="237"/>
    </row>
    <row r="5" spans="1:3" ht="390" customHeight="1" x14ac:dyDescent="0.35">
      <c r="A5" s="237"/>
      <c r="B5" s="237"/>
    </row>
  </sheetData>
  <mergeCells count="4">
    <mergeCell ref="A2:C2"/>
    <mergeCell ref="A3:B3"/>
    <mergeCell ref="A4:B4"/>
    <mergeCell ref="A5:B5"/>
  </mergeCells>
  <pageMargins left="0.7" right="0.7" top="0.75" bottom="0.75" header="0.3" footer="0.3"/>
  <pageSetup scale="76"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4CD36-03FD-496B-98BB-640C315ACE5B}">
  <sheetPr>
    <tabColor rgb="FFFFC000"/>
  </sheetPr>
  <dimension ref="A1:J34"/>
  <sheetViews>
    <sheetView showGridLines="0" view="pageBreakPreview" topLeftCell="A15" zoomScale="60" zoomScaleNormal="100" workbookViewId="0">
      <selection activeCell="D23" sqref="D23"/>
    </sheetView>
  </sheetViews>
  <sheetFormatPr defaultColWidth="8.88671875" defaultRowHeight="18" x14ac:dyDescent="0.45"/>
  <cols>
    <col min="1" max="1" width="5.33203125" style="13" customWidth="1"/>
    <col min="2" max="2" width="55.109375" style="1" customWidth="1"/>
    <col min="3" max="3" width="22.88671875" style="1" customWidth="1"/>
    <col min="4" max="4" width="25.5546875" style="1" customWidth="1"/>
    <col min="5" max="16384" width="8.88671875" style="1"/>
  </cols>
  <sheetData>
    <row r="1" spans="1:4" x14ac:dyDescent="0.45">
      <c r="A1" s="246"/>
      <c r="B1" s="246"/>
      <c r="C1" s="246"/>
      <c r="D1" s="246"/>
    </row>
    <row r="2" spans="1:4" x14ac:dyDescent="0.45">
      <c r="A2" s="246"/>
      <c r="B2" s="246"/>
      <c r="C2" s="246"/>
      <c r="D2" s="246"/>
    </row>
    <row r="3" spans="1:4" s="28" customFormat="1" ht="23.4" x14ac:dyDescent="0.6">
      <c r="A3" s="246"/>
      <c r="B3" s="246"/>
      <c r="C3" s="246"/>
      <c r="D3" s="246"/>
    </row>
    <row r="4" spans="1:4" s="28" customFormat="1" ht="13.95" customHeight="1" x14ac:dyDescent="0.6">
      <c r="A4" s="246"/>
      <c r="B4" s="246"/>
      <c r="C4" s="246"/>
      <c r="D4" s="246"/>
    </row>
    <row r="5" spans="1:4" s="28" customFormat="1" ht="23.4" x14ac:dyDescent="0.6">
      <c r="A5" s="246"/>
      <c r="B5" s="246"/>
      <c r="C5" s="246"/>
      <c r="D5" s="246"/>
    </row>
    <row r="6" spans="1:4" s="28" customFormat="1" ht="23.4" x14ac:dyDescent="0.6">
      <c r="A6" s="246"/>
      <c r="B6" s="246"/>
      <c r="C6" s="246"/>
      <c r="D6" s="246"/>
    </row>
    <row r="7" spans="1:4" s="28" customFormat="1" ht="33" customHeight="1" x14ac:dyDescent="0.6">
      <c r="A7" s="247" t="str">
        <f>'PC 1'!B57 &amp; "                                                                             " &amp; 'PC 1'!B58</f>
        <v>0                                                                             0</v>
      </c>
      <c r="B7" s="247"/>
      <c r="C7" s="247"/>
      <c r="D7" s="247"/>
    </row>
    <row r="8" spans="1:4" s="28" customFormat="1" ht="23.4" x14ac:dyDescent="0.6">
      <c r="A8" s="241"/>
      <c r="B8" s="241"/>
      <c r="C8" s="241"/>
      <c r="D8" s="241"/>
    </row>
    <row r="9" spans="1:4" s="28" customFormat="1" ht="23.4" x14ac:dyDescent="0.6">
      <c r="A9" s="247">
        <f>'PC 1'!B59</f>
        <v>0</v>
      </c>
      <c r="B9" s="247"/>
      <c r="C9" s="247"/>
      <c r="D9" s="247"/>
    </row>
    <row r="10" spans="1:4" s="28" customFormat="1" ht="20.399999999999999" customHeight="1" x14ac:dyDescent="0.6">
      <c r="A10" s="240">
        <f>'PC 1'!B60</f>
        <v>0</v>
      </c>
      <c r="B10" s="240"/>
      <c r="C10" s="240"/>
      <c r="D10" s="240"/>
    </row>
    <row r="11" spans="1:4" s="28" customFormat="1" ht="23.4" x14ac:dyDescent="0.6">
      <c r="A11" s="240">
        <f>'PC 1'!B61</f>
        <v>0</v>
      </c>
      <c r="B11" s="240"/>
      <c r="C11" s="240"/>
      <c r="D11" s="240"/>
    </row>
    <row r="12" spans="1:4" s="28" customFormat="1" ht="18.600000000000001" customHeight="1" x14ac:dyDescent="0.6">
      <c r="A12" s="240">
        <f>'PC 1'!B62</f>
        <v>0</v>
      </c>
      <c r="B12" s="240"/>
      <c r="C12" s="240"/>
      <c r="D12" s="240"/>
    </row>
    <row r="13" spans="1:4" s="28" customFormat="1" ht="23.4" x14ac:dyDescent="0.6">
      <c r="A13" s="240">
        <f>'PC 1'!B63</f>
        <v>0</v>
      </c>
      <c r="B13" s="240"/>
      <c r="C13" s="240"/>
      <c r="D13" s="240"/>
    </row>
    <row r="14" spans="1:4" s="28" customFormat="1" ht="23.4" x14ac:dyDescent="0.6">
      <c r="A14" s="240"/>
      <c r="B14" s="240"/>
      <c r="C14" s="240"/>
      <c r="D14" s="240"/>
    </row>
    <row r="15" spans="1:4" s="28" customFormat="1" ht="23.4" x14ac:dyDescent="0.6">
      <c r="A15" s="241" t="s">
        <v>152</v>
      </c>
      <c r="B15" s="241"/>
      <c r="C15" s="241"/>
      <c r="D15" s="241"/>
    </row>
    <row r="16" spans="1:4" s="28" customFormat="1" ht="75.599999999999994" customHeight="1" x14ac:dyDescent="0.6">
      <c r="A16" s="242" t="str">
        <f>'PC 1'!B24 &amp; " " &amp; "&amp;" &amp; " " &amp;'PC 2'!B24&amp; " " &amp; "&amp;" &amp; " " &amp;'PC 3'!B24</f>
        <v>0 &amp; 0 &amp; 0</v>
      </c>
      <c r="B16" s="242"/>
      <c r="C16" s="242"/>
      <c r="D16" s="242"/>
    </row>
    <row r="17" spans="1:10" s="28" customFormat="1" ht="23.4" x14ac:dyDescent="0.6">
      <c r="A17" s="30"/>
      <c r="B17" s="7"/>
    </row>
    <row r="18" spans="1:10" s="28" customFormat="1" ht="72" customHeight="1" x14ac:dyDescent="0.6">
      <c r="A18" s="243" t="str">
        <f>"         I am directed to refer to your letter Ref. No. "&amp;'PC 1'!B64&amp;" &amp; "&amp;'PC 2'!B64&amp;" &amp; "&amp;'PC 3'!B64&amp;" dated "&amp;'PC 1'!B65 &amp;" &amp; "&amp;'PC 2'!B65&amp;" &amp; "&amp;'PC 3'!B65 &amp;" respectively, on the above subject and inform you that approval for the Pre-payment Certificates has been granted in the following sums:"</f>
        <v xml:space="preserve">         I am directed to refer to your letter Ref. No. 0 &amp; 0 &amp; 0 dated 0 &amp; 0 &amp; 0 respectively, on the above subject and inform you that approval for the Pre-payment Certificates has been granted in the following sums:</v>
      </c>
      <c r="B18" s="243"/>
      <c r="C18" s="243"/>
      <c r="D18" s="243"/>
    </row>
    <row r="19" spans="1:10" s="28" customFormat="1" ht="22.95" customHeight="1" x14ac:dyDescent="0.6">
      <c r="A19" s="244"/>
      <c r="B19" s="244"/>
      <c r="C19" s="244"/>
      <c r="D19" s="244"/>
    </row>
    <row r="20" spans="1:10" s="28" customFormat="1" ht="27.6" customHeight="1" x14ac:dyDescent="0.6">
      <c r="A20" s="54" t="s">
        <v>181</v>
      </c>
      <c r="B20" s="55" t="s">
        <v>182</v>
      </c>
      <c r="C20" s="56" t="s">
        <v>183</v>
      </c>
      <c r="D20" s="55" t="s">
        <v>184</v>
      </c>
    </row>
    <row r="21" spans="1:10" s="28" customFormat="1" ht="27.6" customHeight="1" x14ac:dyDescent="0.6">
      <c r="A21" s="52">
        <v>1</v>
      </c>
      <c r="B21" s="53">
        <f>'PC 1'!B22</f>
        <v>0</v>
      </c>
      <c r="C21" s="57">
        <f>'PC 1'!B12</f>
        <v>0</v>
      </c>
      <c r="D21" s="55" t="str">
        <f>'PC 1'!B1</f>
        <v/>
      </c>
    </row>
    <row r="22" spans="1:10" s="28" customFormat="1" ht="23.4" x14ac:dyDescent="0.6">
      <c r="A22" s="52">
        <v>2</v>
      </c>
      <c r="B22" s="53">
        <f>'PC 2'!B22</f>
        <v>0</v>
      </c>
      <c r="C22" s="57">
        <f>'PC 2'!B12</f>
        <v>0</v>
      </c>
      <c r="D22" s="55" t="str">
        <f>'PC 2'!B1</f>
        <v/>
      </c>
    </row>
    <row r="23" spans="1:10" s="28" customFormat="1" ht="23.4" x14ac:dyDescent="0.6">
      <c r="A23" s="52">
        <v>3</v>
      </c>
      <c r="B23" s="53">
        <f>'PC 3'!B22</f>
        <v>0</v>
      </c>
      <c r="C23" s="57">
        <f>'PC 3'!B12</f>
        <v>0</v>
      </c>
      <c r="D23" s="55" t="str">
        <f>'PC 3'!B1</f>
        <v/>
      </c>
    </row>
    <row r="24" spans="1:10" s="28" customFormat="1" ht="23.4" x14ac:dyDescent="0.6">
      <c r="A24" s="29"/>
      <c r="B24" s="7"/>
      <c r="C24" s="51"/>
    </row>
    <row r="25" spans="1:10" s="28" customFormat="1" ht="42" customHeight="1" x14ac:dyDescent="0.6">
      <c r="A25" s="245" t="s">
        <v>153</v>
      </c>
      <c r="B25" s="245"/>
      <c r="C25" s="245"/>
      <c r="D25" s="245"/>
    </row>
    <row r="26" spans="1:10" s="28" customFormat="1" ht="23.4" x14ac:dyDescent="0.6">
      <c r="A26" s="240"/>
      <c r="B26" s="240"/>
      <c r="C26" s="240"/>
      <c r="D26" s="240"/>
    </row>
    <row r="27" spans="1:10" s="28" customFormat="1" ht="39.6" customHeight="1" x14ac:dyDescent="0.6">
      <c r="A27" s="240" t="s">
        <v>154</v>
      </c>
      <c r="B27" s="240"/>
      <c r="C27" s="240"/>
      <c r="D27" s="240"/>
    </row>
    <row r="28" spans="1:10" s="28" customFormat="1" ht="39.6" customHeight="1" x14ac:dyDescent="0.6">
      <c r="A28" s="240"/>
      <c r="B28" s="240"/>
      <c r="C28" s="240"/>
      <c r="D28" s="240"/>
    </row>
    <row r="29" spans="1:10" s="28" customFormat="1" ht="23.4" x14ac:dyDescent="0.6">
      <c r="A29" s="239" t="s">
        <v>156</v>
      </c>
      <c r="B29" s="239"/>
      <c r="C29" s="239"/>
      <c r="D29" s="239"/>
    </row>
    <row r="30" spans="1:10" s="28" customFormat="1" ht="23.4" x14ac:dyDescent="0.6">
      <c r="A30" s="239" t="s">
        <v>155</v>
      </c>
      <c r="B30" s="239"/>
      <c r="C30" s="239"/>
      <c r="D30" s="239"/>
    </row>
    <row r="31" spans="1:10" s="28" customFormat="1" ht="23.4" x14ac:dyDescent="0.6">
      <c r="A31" s="31"/>
      <c r="B31" s="7"/>
      <c r="C31" s="7"/>
      <c r="D31" s="7"/>
      <c r="E31" s="7"/>
      <c r="F31" s="7"/>
      <c r="G31" s="7"/>
      <c r="H31" s="7"/>
      <c r="I31" s="7"/>
      <c r="J31" s="7"/>
    </row>
    <row r="32" spans="1:10" s="28" customFormat="1" ht="23.4" x14ac:dyDescent="0.6">
      <c r="A32" s="27"/>
    </row>
    <row r="33" spans="1:1" s="28" customFormat="1" ht="23.4" x14ac:dyDescent="0.6">
      <c r="A33" s="27"/>
    </row>
    <row r="34" spans="1:1" s="28" customFormat="1" ht="23.4" x14ac:dyDescent="0.6">
      <c r="A34" s="27"/>
    </row>
  </sheetData>
  <mergeCells count="24">
    <mergeCell ref="A12:D12"/>
    <mergeCell ref="A1:D1"/>
    <mergeCell ref="A2:D2"/>
    <mergeCell ref="A3:D3"/>
    <mergeCell ref="A4:D4"/>
    <mergeCell ref="A5:D5"/>
    <mergeCell ref="A6:D6"/>
    <mergeCell ref="A7:D7"/>
    <mergeCell ref="A8:D8"/>
    <mergeCell ref="A9:D9"/>
    <mergeCell ref="A10:D10"/>
    <mergeCell ref="A11:D11"/>
    <mergeCell ref="A30:D30"/>
    <mergeCell ref="A13:D13"/>
    <mergeCell ref="A14:D14"/>
    <mergeCell ref="A15:D15"/>
    <mergeCell ref="A16:D16"/>
    <mergeCell ref="A18:D18"/>
    <mergeCell ref="A19:D19"/>
    <mergeCell ref="A25:D25"/>
    <mergeCell ref="A26:D26"/>
    <mergeCell ref="A27:D27"/>
    <mergeCell ref="A28:D28"/>
    <mergeCell ref="A29:D29"/>
  </mergeCells>
  <pageMargins left="0.7" right="0.7" top="0.75" bottom="0.75" header="0.3" footer="0.3"/>
  <pageSetup paperSize="9" scale="8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283F2-9EBB-4927-952C-BF1802CE591A}">
  <sheetPr>
    <tabColor rgb="FFFFC000"/>
  </sheetPr>
  <dimension ref="A1:J34"/>
  <sheetViews>
    <sheetView showGridLines="0" view="pageBreakPreview" topLeftCell="A10" zoomScale="55" zoomScaleNormal="100" zoomScaleSheetLayoutView="55" workbookViewId="0">
      <selection activeCell="A33" sqref="A33"/>
    </sheetView>
  </sheetViews>
  <sheetFormatPr defaultColWidth="8.88671875" defaultRowHeight="18" x14ac:dyDescent="0.45"/>
  <cols>
    <col min="1" max="1" width="5.33203125" style="13" customWidth="1"/>
    <col min="2" max="2" width="55.109375" style="1" customWidth="1"/>
    <col min="3" max="3" width="22.88671875" style="1" customWidth="1"/>
    <col min="4" max="4" width="25.5546875" style="1" customWidth="1"/>
    <col min="5" max="16384" width="8.88671875" style="1"/>
  </cols>
  <sheetData>
    <row r="1" spans="1:4" x14ac:dyDescent="0.45">
      <c r="A1" s="246"/>
      <c r="B1" s="246"/>
      <c r="C1" s="246"/>
      <c r="D1" s="246"/>
    </row>
    <row r="2" spans="1:4" x14ac:dyDescent="0.45">
      <c r="A2" s="246"/>
      <c r="B2" s="246"/>
      <c r="C2" s="246"/>
      <c r="D2" s="246"/>
    </row>
    <row r="3" spans="1:4" s="28" customFormat="1" ht="23.4" x14ac:dyDescent="0.6">
      <c r="A3" s="246"/>
      <c r="B3" s="246"/>
      <c r="C3" s="246"/>
      <c r="D3" s="246"/>
    </row>
    <row r="4" spans="1:4" s="28" customFormat="1" ht="13.95" customHeight="1" x14ac:dyDescent="0.6">
      <c r="A4" s="246"/>
      <c r="B4" s="246"/>
      <c r="C4" s="246"/>
      <c r="D4" s="246"/>
    </row>
    <row r="5" spans="1:4" s="28" customFormat="1" ht="23.4" x14ac:dyDescent="0.6">
      <c r="A5" s="246"/>
      <c r="B5" s="246"/>
      <c r="C5" s="246"/>
      <c r="D5" s="246"/>
    </row>
    <row r="6" spans="1:4" s="28" customFormat="1" ht="23.4" x14ac:dyDescent="0.6">
      <c r="A6" s="246"/>
      <c r="B6" s="246"/>
      <c r="C6" s="246"/>
      <c r="D6" s="246"/>
    </row>
    <row r="7" spans="1:4" s="28" customFormat="1" ht="33" customHeight="1" x14ac:dyDescent="0.6">
      <c r="A7" s="247" t="str">
        <f>'PC 1'!B57 &amp; "                                                                             " &amp; 'PC 1'!B58</f>
        <v>0                                                                             0</v>
      </c>
      <c r="B7" s="247"/>
      <c r="C7" s="247"/>
      <c r="D7" s="247"/>
    </row>
    <row r="8" spans="1:4" s="28" customFormat="1" ht="23.4" x14ac:dyDescent="0.6">
      <c r="A8" s="241"/>
      <c r="B8" s="241"/>
      <c r="C8" s="241"/>
      <c r="D8" s="241"/>
    </row>
    <row r="9" spans="1:4" s="28" customFormat="1" ht="23.4" x14ac:dyDescent="0.6">
      <c r="A9" s="247">
        <f>'PC 1'!B59</f>
        <v>0</v>
      </c>
      <c r="B9" s="247"/>
      <c r="C9" s="247"/>
      <c r="D9" s="247"/>
    </row>
    <row r="10" spans="1:4" s="28" customFormat="1" ht="20.399999999999999" customHeight="1" x14ac:dyDescent="0.6">
      <c r="A10" s="240">
        <f>'PC 1'!B60</f>
        <v>0</v>
      </c>
      <c r="B10" s="240"/>
      <c r="C10" s="240"/>
      <c r="D10" s="240"/>
    </row>
    <row r="11" spans="1:4" s="28" customFormat="1" ht="23.4" x14ac:dyDescent="0.6">
      <c r="A11" s="240">
        <f>'PC 1'!B61</f>
        <v>0</v>
      </c>
      <c r="B11" s="240"/>
      <c r="C11" s="240"/>
      <c r="D11" s="240"/>
    </row>
    <row r="12" spans="1:4" s="28" customFormat="1" ht="18.600000000000001" customHeight="1" x14ac:dyDescent="0.6">
      <c r="A12" s="240">
        <f>'PC 1'!B62</f>
        <v>0</v>
      </c>
      <c r="B12" s="240"/>
      <c r="C12" s="240"/>
      <c r="D12" s="240"/>
    </row>
    <row r="13" spans="1:4" s="28" customFormat="1" ht="23.4" x14ac:dyDescent="0.6">
      <c r="A13" s="240">
        <f>'PC 1'!B63</f>
        <v>0</v>
      </c>
      <c r="B13" s="240"/>
      <c r="C13" s="240"/>
      <c r="D13" s="240"/>
    </row>
    <row r="14" spans="1:4" s="28" customFormat="1" ht="23.4" x14ac:dyDescent="0.6">
      <c r="A14" s="240"/>
      <c r="B14" s="240"/>
      <c r="C14" s="240"/>
      <c r="D14" s="240"/>
    </row>
    <row r="15" spans="1:4" s="28" customFormat="1" ht="23.4" x14ac:dyDescent="0.6">
      <c r="A15" s="241" t="s">
        <v>152</v>
      </c>
      <c r="B15" s="241"/>
      <c r="C15" s="241"/>
      <c r="D15" s="241"/>
    </row>
    <row r="16" spans="1:4" s="28" customFormat="1" ht="75.599999999999994" customHeight="1" x14ac:dyDescent="0.6">
      <c r="A16" s="242" t="str">
        <f>'PC 1'!B24 &amp; " " &amp; "&amp;" &amp; " " &amp;'PC 2'!B24&amp; " " &amp; "&amp;" &amp; " " &amp;'PC 3'!B24</f>
        <v>0 &amp; 0 &amp; 0</v>
      </c>
      <c r="B16" s="242"/>
      <c r="C16" s="242"/>
      <c r="D16" s="242"/>
    </row>
    <row r="17" spans="1:10" s="28" customFormat="1" ht="23.4" x14ac:dyDescent="0.6">
      <c r="A17" s="30"/>
      <c r="B17" s="7"/>
    </row>
    <row r="18" spans="1:10" s="28" customFormat="1" ht="63" customHeight="1" x14ac:dyDescent="0.6">
      <c r="A18" s="243" t="str">
        <f>"         I am directed to refer to your letter Ref. No. "&amp;'PC 1'!B64&amp;" dated "&amp;'PC 1'!B65  &amp;" respectively, on the above subject and inform you that approval for the Pre-payment Certificates has been granted in the following sums:"</f>
        <v xml:space="preserve">         I am directed to refer to your letter Ref. No. 0 dated 0 respectively, on the above subject and inform you that approval for the Pre-payment Certificates has been granted in the following sums:</v>
      </c>
      <c r="B18" s="243"/>
      <c r="C18" s="243"/>
      <c r="D18" s="243"/>
    </row>
    <row r="19" spans="1:10" s="28" customFormat="1" ht="22.95" customHeight="1" x14ac:dyDescent="0.6">
      <c r="A19" s="244"/>
      <c r="B19" s="244"/>
      <c r="C19" s="244"/>
      <c r="D19" s="244"/>
    </row>
    <row r="20" spans="1:10" s="28" customFormat="1" ht="27.6" customHeight="1" x14ac:dyDescent="0.6">
      <c r="A20" s="54" t="s">
        <v>181</v>
      </c>
      <c r="B20" s="55" t="s">
        <v>182</v>
      </c>
      <c r="C20" s="56" t="s">
        <v>183</v>
      </c>
      <c r="D20" s="55" t="s">
        <v>184</v>
      </c>
    </row>
    <row r="21" spans="1:10" s="28" customFormat="1" ht="27.6" customHeight="1" x14ac:dyDescent="0.6">
      <c r="A21" s="52">
        <v>1</v>
      </c>
      <c r="B21" s="53">
        <f>'PC 1'!B22</f>
        <v>0</v>
      </c>
      <c r="C21" s="57">
        <f>'PC 1'!B12</f>
        <v>0</v>
      </c>
      <c r="D21" s="55" t="str">
        <f>'PC 1'!B1</f>
        <v/>
      </c>
    </row>
    <row r="22" spans="1:10" s="28" customFormat="1" ht="23.4" x14ac:dyDescent="0.6">
      <c r="A22" s="52">
        <v>2</v>
      </c>
      <c r="B22" s="53">
        <f>'PC 2'!B22</f>
        <v>0</v>
      </c>
      <c r="C22" s="57">
        <f>'PC 2'!B12</f>
        <v>0</v>
      </c>
      <c r="D22" s="55" t="str">
        <f>'PC 2'!B1</f>
        <v/>
      </c>
    </row>
    <row r="23" spans="1:10" s="28" customFormat="1" ht="23.4" x14ac:dyDescent="0.6">
      <c r="A23" s="52">
        <v>3</v>
      </c>
      <c r="B23" s="53">
        <f>'PC 3'!B22</f>
        <v>0</v>
      </c>
      <c r="C23" s="57">
        <f>'PC 3'!B12</f>
        <v>0</v>
      </c>
      <c r="D23" s="55" t="str">
        <f>'PC 3'!B1</f>
        <v/>
      </c>
    </row>
    <row r="24" spans="1:10" s="28" customFormat="1" ht="23.4" x14ac:dyDescent="0.6">
      <c r="A24" s="29"/>
      <c r="B24" s="7"/>
      <c r="C24" s="51"/>
    </row>
    <row r="25" spans="1:10" s="28" customFormat="1" ht="42" customHeight="1" x14ac:dyDescent="0.6">
      <c r="A25" s="245" t="s">
        <v>153</v>
      </c>
      <c r="B25" s="245"/>
      <c r="C25" s="245"/>
      <c r="D25" s="245"/>
    </row>
    <row r="26" spans="1:10" s="28" customFormat="1" ht="23.4" x14ac:dyDescent="0.6">
      <c r="A26" s="240"/>
      <c r="B26" s="240"/>
      <c r="C26" s="240"/>
      <c r="D26" s="240"/>
    </row>
    <row r="27" spans="1:10" s="28" customFormat="1" ht="39.6" customHeight="1" x14ac:dyDescent="0.6">
      <c r="A27" s="240" t="s">
        <v>154</v>
      </c>
      <c r="B27" s="240"/>
      <c r="C27" s="240"/>
      <c r="D27" s="240"/>
    </row>
    <row r="28" spans="1:10" s="28" customFormat="1" ht="39.6" customHeight="1" x14ac:dyDescent="0.6">
      <c r="A28" s="240"/>
      <c r="B28" s="240"/>
      <c r="C28" s="240"/>
      <c r="D28" s="240"/>
    </row>
    <row r="29" spans="1:10" s="28" customFormat="1" ht="23.4" x14ac:dyDescent="0.6">
      <c r="A29" s="239" t="s">
        <v>156</v>
      </c>
      <c r="B29" s="239"/>
      <c r="C29" s="239"/>
      <c r="D29" s="239"/>
    </row>
    <row r="30" spans="1:10" s="28" customFormat="1" ht="23.4" x14ac:dyDescent="0.6">
      <c r="A30" s="239" t="s">
        <v>155</v>
      </c>
      <c r="B30" s="239"/>
      <c r="C30" s="239"/>
      <c r="D30" s="239"/>
    </row>
    <row r="31" spans="1:10" s="28" customFormat="1" ht="23.4" x14ac:dyDescent="0.6">
      <c r="A31" s="31"/>
      <c r="B31" s="7"/>
      <c r="C31" s="7"/>
      <c r="D31" s="7"/>
      <c r="E31" s="7"/>
      <c r="F31" s="7"/>
      <c r="G31" s="7"/>
      <c r="H31" s="7"/>
      <c r="I31" s="7"/>
      <c r="J31" s="7"/>
    </row>
    <row r="32" spans="1:10" s="28" customFormat="1" ht="23.4" x14ac:dyDescent="0.6">
      <c r="A32" s="27"/>
    </row>
    <row r="33" spans="1:1" s="28" customFormat="1" ht="23.4" x14ac:dyDescent="0.6">
      <c r="A33" s="27"/>
    </row>
    <row r="34" spans="1:1" s="28" customFormat="1" ht="23.4" x14ac:dyDescent="0.6">
      <c r="A34" s="27"/>
    </row>
  </sheetData>
  <mergeCells count="24">
    <mergeCell ref="A30:D30"/>
    <mergeCell ref="A13:D13"/>
    <mergeCell ref="A14:D14"/>
    <mergeCell ref="A15:D15"/>
    <mergeCell ref="A16:D16"/>
    <mergeCell ref="A18:D18"/>
    <mergeCell ref="A19:D19"/>
    <mergeCell ref="A25:D25"/>
    <mergeCell ref="A26:D26"/>
    <mergeCell ref="A27:D27"/>
    <mergeCell ref="A28:D28"/>
    <mergeCell ref="A29:D29"/>
    <mergeCell ref="A12:D12"/>
    <mergeCell ref="A1:D1"/>
    <mergeCell ref="A2:D2"/>
    <mergeCell ref="A3:D3"/>
    <mergeCell ref="A4:D4"/>
    <mergeCell ref="A5:D5"/>
    <mergeCell ref="A6:D6"/>
    <mergeCell ref="A7:D7"/>
    <mergeCell ref="A8:D8"/>
    <mergeCell ref="A9:D9"/>
    <mergeCell ref="A10:D10"/>
    <mergeCell ref="A11:D11"/>
  </mergeCells>
  <pageMargins left="0.7" right="0.7" top="0.75" bottom="0.75" header="0.3" footer="0.3"/>
  <pageSetup paperSize="9" scale="8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53A53-A27B-45D9-B81F-254AD8663A08}">
  <sheetPr codeName="Sheet1">
    <tabColor rgb="FF00B050"/>
  </sheetPr>
  <dimension ref="A1:I72"/>
  <sheetViews>
    <sheetView showGridLines="0" zoomScale="70" zoomScaleNormal="70" workbookViewId="0">
      <selection activeCell="D4" sqref="D4"/>
    </sheetView>
  </sheetViews>
  <sheetFormatPr defaultRowHeight="14.4" outlineLevelRow="1" x14ac:dyDescent="0.3"/>
  <cols>
    <col min="1" max="1" width="58" customWidth="1"/>
    <col min="2" max="2" width="171.21875" style="38" customWidth="1"/>
    <col min="3" max="3" width="25.33203125" customWidth="1"/>
    <col min="4" max="4" width="25.109375" customWidth="1"/>
    <col min="5" max="5" width="11.5546875" customWidth="1"/>
  </cols>
  <sheetData>
    <row r="1" spans="1:9" s="9" customFormat="1" ht="4.95" customHeight="1" x14ac:dyDescent="0.4">
      <c r="A1" s="22" t="str">
        <f>"Particulars of Contract: " &amp;DETAILS!B6</f>
        <v xml:space="preserve">Particulars of Contract: </v>
      </c>
      <c r="B1" s="34" t="str">
        <f>TRIM(SUBSTITUTE(A1,"Particulars of Contract: ",""))</f>
        <v/>
      </c>
      <c r="C1" s="18"/>
      <c r="D1" s="18"/>
      <c r="E1" s="18"/>
    </row>
    <row r="2" spans="1:9" s="122" customFormat="1" ht="54.6" customHeight="1" x14ac:dyDescent="0.5">
      <c r="A2" s="119" t="s">
        <v>104</v>
      </c>
      <c r="B2" s="120">
        <f>DETAILS!B10</f>
        <v>0</v>
      </c>
      <c r="C2" s="121"/>
      <c r="D2" s="121"/>
      <c r="E2" s="121"/>
    </row>
    <row r="3" spans="1:9" s="126" customFormat="1" ht="54.6" customHeight="1" x14ac:dyDescent="0.5">
      <c r="A3" s="123" t="s">
        <v>167</v>
      </c>
      <c r="B3" s="124">
        <f>DETAILS!B11</f>
        <v>0</v>
      </c>
      <c r="C3" s="125"/>
      <c r="D3" s="125"/>
      <c r="E3" s="125"/>
    </row>
    <row r="4" spans="1:9" s="122" customFormat="1" ht="54.6" customHeight="1" x14ac:dyDescent="0.5">
      <c r="A4" s="119" t="s">
        <v>150</v>
      </c>
      <c r="B4" s="127">
        <f>D4*B2</f>
        <v>0</v>
      </c>
      <c r="C4" s="121"/>
      <c r="D4" s="128">
        <f>DETAILS!B12</f>
        <v>0</v>
      </c>
      <c r="E4" s="121"/>
    </row>
    <row r="5" spans="1:9" s="122" customFormat="1" ht="54.6" customHeight="1" x14ac:dyDescent="0.5">
      <c r="A5" s="119" t="s">
        <v>105</v>
      </c>
      <c r="B5" s="120">
        <f>DETAILS!B13</f>
        <v>0</v>
      </c>
      <c r="C5" s="121"/>
      <c r="D5" s="121"/>
      <c r="E5" s="121"/>
    </row>
    <row r="6" spans="1:9" s="122" customFormat="1" ht="54.6" customHeight="1" x14ac:dyDescent="0.5">
      <c r="A6" s="119" t="s">
        <v>106</v>
      </c>
      <c r="B6" s="127">
        <f>B5*D6</f>
        <v>0</v>
      </c>
      <c r="C6" s="121"/>
      <c r="D6" s="128">
        <f>DETAILS!B14</f>
        <v>0</v>
      </c>
      <c r="E6" s="121"/>
      <c r="I6" s="129"/>
    </row>
    <row r="7" spans="1:9" s="122" customFormat="1" ht="54.6" customHeight="1" x14ac:dyDescent="0.5">
      <c r="A7" s="119" t="s">
        <v>107</v>
      </c>
      <c r="B7" s="127">
        <f>B5-B6</f>
        <v>0</v>
      </c>
      <c r="C7" s="121"/>
      <c r="D7" s="121"/>
      <c r="E7" s="121"/>
    </row>
    <row r="8" spans="1:9" s="122" customFormat="1" ht="54.6" customHeight="1" x14ac:dyDescent="0.5">
      <c r="A8" s="119" t="s">
        <v>108</v>
      </c>
      <c r="B8" s="127">
        <f>7.5%*B7</f>
        <v>0</v>
      </c>
      <c r="C8" s="121"/>
      <c r="D8" s="121"/>
      <c r="E8" s="121"/>
    </row>
    <row r="9" spans="1:9" s="122" customFormat="1" ht="54.6" customHeight="1" x14ac:dyDescent="0.5">
      <c r="A9" s="119" t="s">
        <v>109</v>
      </c>
      <c r="B9" s="127">
        <f>B7+B8</f>
        <v>0</v>
      </c>
      <c r="C9" s="121"/>
      <c r="D9" s="121"/>
      <c r="E9" s="121"/>
    </row>
    <row r="10" spans="1:9" s="122" customFormat="1" ht="54.6" customHeight="1" x14ac:dyDescent="0.5">
      <c r="A10" s="119" t="s">
        <v>126</v>
      </c>
      <c r="B10" s="127">
        <f>B4*D10</f>
        <v>0</v>
      </c>
      <c r="C10" s="121"/>
      <c r="D10" s="128">
        <f>DETAILS!B16</f>
        <v>0</v>
      </c>
      <c r="E10" s="121"/>
    </row>
    <row r="11" spans="1:9" s="122" customFormat="1" ht="54.6" customHeight="1" x14ac:dyDescent="0.5">
      <c r="A11" s="119" t="s">
        <v>110</v>
      </c>
      <c r="B11" s="130">
        <f>DETAILS!B15</f>
        <v>0</v>
      </c>
      <c r="C11" s="121"/>
      <c r="D11" s="121"/>
      <c r="E11" s="121"/>
    </row>
    <row r="12" spans="1:9" s="122" customFormat="1" ht="54.6" customHeight="1" thickBot="1" x14ac:dyDescent="0.55000000000000004">
      <c r="A12" s="131" t="s">
        <v>111</v>
      </c>
      <c r="B12" s="132">
        <f>IF(B11="Nil", B9-B10-0,B9-B10-B11)</f>
        <v>0</v>
      </c>
      <c r="C12" s="121"/>
      <c r="D12" s="121"/>
      <c r="E12" s="121"/>
    </row>
    <row r="13" spans="1:9" s="9" customFormat="1" ht="21.6" hidden="1" outlineLevel="1" thickTop="1" x14ac:dyDescent="0.4">
      <c r="A13" s="23"/>
      <c r="B13" s="41">
        <f>DETAILS!C19</f>
        <v>0</v>
      </c>
      <c r="C13" s="42"/>
      <c r="D13" s="95" t="str">
        <f>"₦"&amp;TEXT(DETAILS!B18, "#,##0.00")</f>
        <v>₦0.00</v>
      </c>
      <c r="E13" s="18"/>
    </row>
    <row r="14" spans="1:9" s="9" customFormat="1" ht="21" hidden="1" outlineLevel="1" x14ac:dyDescent="0.4">
      <c r="A14" s="23" t="s">
        <v>177</v>
      </c>
      <c r="B14" s="43">
        <f>IF(B11&lt;&gt;"Nil",B10+B11+B12,B10+B12)</f>
        <v>0</v>
      </c>
      <c r="C14" s="42"/>
      <c r="D14" s="42"/>
      <c r="E14" s="18"/>
    </row>
    <row r="15" spans="1:9" s="9" customFormat="1" ht="21" hidden="1" outlineLevel="1" x14ac:dyDescent="0.4">
      <c r="B15" s="35"/>
    </row>
    <row r="16" spans="1:9" s="8" customFormat="1" ht="18" hidden="1" outlineLevel="1" x14ac:dyDescent="0.35">
      <c r="A16" s="19" t="str">
        <f>"Certification of the sum of " &amp; D13 &amp; " " &amp; B13 &amp; " only, in favour of " &amp; B22 &amp; " is recommended, please."</f>
        <v>Certification of the sum of ₦0.00 0 only, in favour of 0 is recommended, please.</v>
      </c>
      <c r="B16" s="36"/>
      <c r="C16" s="19"/>
      <c r="D16" s="19"/>
      <c r="E16" s="19"/>
    </row>
    <row r="17" spans="1:5" s="8" customFormat="1" ht="18.600000000000001" hidden="1" customHeight="1" outlineLevel="1" x14ac:dyDescent="0.35">
      <c r="A17" s="19" t="str">
        <f>SUBSTITUTE(A16, "Certification of the ", "")</f>
        <v>sum of ₦0.00 0 only, in favour of 0 is recommended, please.</v>
      </c>
      <c r="B17" s="36"/>
      <c r="C17" s="19"/>
      <c r="D17" s="19"/>
      <c r="E17" s="19"/>
    </row>
    <row r="18" spans="1:5" s="8" customFormat="1" ht="16.2" hidden="1" customHeight="1" outlineLevel="1" x14ac:dyDescent="0.35">
      <c r="A18" s="19" t="str">
        <f>LEFT(SUBSTITUTE(A16,"Certification of the ",""),SEARCH("only",SUBSTITUTE(A16,"Certification of the ",""))+3)</f>
        <v>sum of ₦0.00 0 only</v>
      </c>
      <c r="B18" s="36"/>
      <c r="C18" s="19"/>
      <c r="D18" s="19"/>
      <c r="E18" s="19"/>
    </row>
    <row r="19" spans="1:5" s="7" customFormat="1" ht="18" hidden="1" outlineLevel="1" x14ac:dyDescent="0.35">
      <c r="A19" s="20"/>
      <c r="B19" s="37"/>
      <c r="C19" s="20"/>
      <c r="D19" s="20"/>
      <c r="E19" s="20"/>
    </row>
    <row r="20" spans="1:5" s="8" customFormat="1" ht="18" hidden="1" outlineLevel="1" x14ac:dyDescent="0.35">
      <c r="A20" s="21" t="s">
        <v>4</v>
      </c>
      <c r="B20" s="44">
        <f>DETAILS!B3</f>
        <v>0</v>
      </c>
      <c r="C20" s="19"/>
      <c r="D20" s="19"/>
      <c r="E20" s="19"/>
    </row>
    <row r="21" spans="1:5" s="8" customFormat="1" ht="18" hidden="1" outlineLevel="1" x14ac:dyDescent="0.35">
      <c r="A21" s="21" t="s">
        <v>6</v>
      </c>
      <c r="B21" s="44">
        <f>DETAILS!B4</f>
        <v>0</v>
      </c>
      <c r="C21" s="19"/>
      <c r="D21" s="19"/>
      <c r="E21" s="19"/>
    </row>
    <row r="22" spans="1:5" s="8" customFormat="1" ht="18" hidden="1" outlineLevel="1" x14ac:dyDescent="0.35">
      <c r="A22" s="21" t="s">
        <v>8</v>
      </c>
      <c r="B22" s="44">
        <f>DETAILS!B5</f>
        <v>0</v>
      </c>
      <c r="C22" s="19" t="str">
        <f>UPPER(B22)</f>
        <v>0</v>
      </c>
      <c r="D22" s="19"/>
      <c r="E22" s="19"/>
    </row>
    <row r="23" spans="1:5" s="8" customFormat="1" ht="18" hidden="1" outlineLevel="1" x14ac:dyDescent="0.35">
      <c r="A23" s="21" t="s">
        <v>10</v>
      </c>
      <c r="B23" s="44">
        <f>DETAILS!B7</f>
        <v>0</v>
      </c>
      <c r="C23" s="19"/>
      <c r="D23" s="19"/>
      <c r="E23" s="19"/>
    </row>
    <row r="24" spans="1:5" s="8" customFormat="1" ht="18" hidden="1" outlineLevel="1" x14ac:dyDescent="0.35">
      <c r="A24" s="21"/>
      <c r="B24" s="47" t="str">
        <f>UPPER(B23)</f>
        <v>0</v>
      </c>
      <c r="C24" s="19"/>
      <c r="D24" s="19"/>
      <c r="E24" s="19"/>
    </row>
    <row r="25" spans="1:5" s="8" customFormat="1" ht="18" hidden="1" outlineLevel="1" x14ac:dyDescent="0.35">
      <c r="A25" s="21" t="s">
        <v>128</v>
      </c>
      <c r="B25" s="44">
        <f>DETAILS!B25</f>
        <v>0</v>
      </c>
      <c r="C25" s="19"/>
      <c r="D25" s="19"/>
      <c r="E25" s="19"/>
    </row>
    <row r="26" spans="1:5" s="8" customFormat="1" ht="18" hidden="1" outlineLevel="1" x14ac:dyDescent="0.35">
      <c r="A26" s="21" t="s">
        <v>12</v>
      </c>
      <c r="B26" s="44">
        <f>DETAILS!B8</f>
        <v>0</v>
      </c>
      <c r="C26" s="19"/>
      <c r="D26" s="19"/>
      <c r="E26" s="19"/>
    </row>
    <row r="27" spans="1:5" s="8" customFormat="1" ht="18" hidden="1" outlineLevel="1" x14ac:dyDescent="0.35">
      <c r="A27" s="60" t="s">
        <v>14</v>
      </c>
      <c r="B27" s="61">
        <f>DETAILS!B26</f>
        <v>0</v>
      </c>
      <c r="C27" s="58" t="s">
        <v>185</v>
      </c>
      <c r="D27" s="59">
        <f>DETAILS!B27</f>
        <v>0</v>
      </c>
      <c r="E27" s="19"/>
    </row>
    <row r="28" spans="1:5" s="8" customFormat="1" ht="18" hidden="1" outlineLevel="1" x14ac:dyDescent="0.35">
      <c r="A28" s="21" t="s">
        <v>112</v>
      </c>
      <c r="B28" s="46">
        <f>DETAILS!B28</f>
        <v>0</v>
      </c>
      <c r="C28" s="19"/>
      <c r="D28" s="19"/>
      <c r="E28" s="19"/>
    </row>
    <row r="29" spans="1:5" s="8" customFormat="1" ht="18" hidden="1" outlineLevel="1" x14ac:dyDescent="0.35">
      <c r="A29" s="21" t="s">
        <v>16</v>
      </c>
      <c r="B29" s="44">
        <f>DETAILS!B29</f>
        <v>0</v>
      </c>
      <c r="C29" s="19"/>
      <c r="D29" s="19"/>
      <c r="E29" s="19"/>
    </row>
    <row r="30" spans="1:5" s="8" customFormat="1" ht="18" hidden="1" outlineLevel="1" x14ac:dyDescent="0.35">
      <c r="A30" s="21" t="s">
        <v>127</v>
      </c>
      <c r="B30" s="44">
        <f>DETAILS!B29</f>
        <v>0</v>
      </c>
      <c r="C30" s="19"/>
      <c r="D30" s="19"/>
      <c r="E30" s="19"/>
    </row>
    <row r="31" spans="1:5" s="8" customFormat="1" ht="18" hidden="1" outlineLevel="1" x14ac:dyDescent="0.35">
      <c r="A31" s="21" t="s">
        <v>18</v>
      </c>
      <c r="B31" s="44">
        <f>DETAILS!B30</f>
        <v>0</v>
      </c>
      <c r="C31" s="19"/>
      <c r="D31" s="19"/>
      <c r="E31" s="19"/>
    </row>
    <row r="32" spans="1:5" s="8" customFormat="1" ht="18" hidden="1" outlineLevel="1" x14ac:dyDescent="0.35">
      <c r="A32" s="21" t="s">
        <v>20</v>
      </c>
      <c r="B32" s="44">
        <f>DETAILS!B31</f>
        <v>0</v>
      </c>
      <c r="C32" s="19"/>
      <c r="D32" s="19"/>
      <c r="E32" s="19"/>
    </row>
    <row r="33" spans="1:5" s="8" customFormat="1" ht="18" hidden="1" outlineLevel="1" x14ac:dyDescent="0.35">
      <c r="A33" s="21" t="s">
        <v>22</v>
      </c>
      <c r="B33" s="44">
        <f>DETAILS!B32</f>
        <v>0</v>
      </c>
      <c r="C33" s="19"/>
      <c r="D33" s="19"/>
      <c r="E33" s="19"/>
    </row>
    <row r="34" spans="1:5" s="8" customFormat="1" ht="18" hidden="1" outlineLevel="1" x14ac:dyDescent="0.35">
      <c r="A34" s="21" t="s">
        <v>31</v>
      </c>
      <c r="B34" s="44">
        <f>DETAILS!B33</f>
        <v>0</v>
      </c>
      <c r="C34" s="19"/>
      <c r="D34" s="19"/>
      <c r="E34" s="19"/>
    </row>
    <row r="35" spans="1:5" s="8" customFormat="1" ht="18" hidden="1" outlineLevel="1" x14ac:dyDescent="0.35">
      <c r="A35" s="21" t="s">
        <v>33</v>
      </c>
      <c r="B35" s="44">
        <f>DETAILS!B34</f>
        <v>0</v>
      </c>
      <c r="C35" s="19"/>
      <c r="D35" s="19"/>
      <c r="E35" s="19"/>
    </row>
    <row r="36" spans="1:5" s="7" customFormat="1" ht="18" hidden="1" outlineLevel="1" x14ac:dyDescent="0.35">
      <c r="A36" s="21" t="s">
        <v>168</v>
      </c>
      <c r="B36" s="44">
        <f>DETAILS!B35</f>
        <v>0</v>
      </c>
      <c r="C36" s="20"/>
      <c r="D36" s="20"/>
      <c r="E36" s="20"/>
    </row>
    <row r="37" spans="1:5" s="7" customFormat="1" ht="18" hidden="1" outlineLevel="1" x14ac:dyDescent="0.35">
      <c r="A37" s="21" t="s">
        <v>129</v>
      </c>
      <c r="B37" s="44">
        <f>DETAILS!B36</f>
        <v>0</v>
      </c>
      <c r="C37" s="20"/>
      <c r="D37" s="20"/>
      <c r="E37" s="20"/>
    </row>
    <row r="38" spans="1:5" s="7" customFormat="1" ht="72" hidden="1" customHeight="1" outlineLevel="1" x14ac:dyDescent="0.35">
      <c r="A38" s="21" t="s">
        <v>135</v>
      </c>
      <c r="B38" s="48">
        <f>DETAILS!B24</f>
        <v>0</v>
      </c>
      <c r="C38" s="20"/>
      <c r="D38" s="20"/>
      <c r="E38" s="20"/>
    </row>
    <row r="39" spans="1:5" s="7" customFormat="1" ht="18" hidden="1" outlineLevel="1" x14ac:dyDescent="0.35">
      <c r="A39" s="21" t="s">
        <v>136</v>
      </c>
      <c r="B39" s="49">
        <f>DETAILS!B56</f>
        <v>0</v>
      </c>
      <c r="C39" s="20"/>
      <c r="D39" s="20"/>
      <c r="E39" s="20"/>
    </row>
    <row r="40" spans="1:5" s="7" customFormat="1" ht="18" hidden="1" outlineLevel="1" x14ac:dyDescent="0.35">
      <c r="A40" s="21" t="s">
        <v>139</v>
      </c>
      <c r="B40" s="44">
        <f>DETAILS!B40</f>
        <v>0</v>
      </c>
      <c r="C40" s="20"/>
      <c r="D40" s="20"/>
      <c r="E40" s="20"/>
    </row>
    <row r="41" spans="1:5" s="7" customFormat="1" ht="18" hidden="1" outlineLevel="1" x14ac:dyDescent="0.35">
      <c r="A41" s="21" t="s">
        <v>142</v>
      </c>
      <c r="B41" s="44">
        <f>DETAILS!B41</f>
        <v>0</v>
      </c>
      <c r="C41" s="20"/>
      <c r="D41" s="20"/>
      <c r="E41" s="20"/>
    </row>
    <row r="42" spans="1:5" s="7" customFormat="1" ht="18" hidden="1" outlineLevel="1" x14ac:dyDescent="0.35">
      <c r="A42" s="21" t="s">
        <v>140</v>
      </c>
      <c r="B42" s="44">
        <f>DETAILS!B42</f>
        <v>0</v>
      </c>
      <c r="C42" s="20"/>
      <c r="D42" s="20"/>
      <c r="E42" s="20"/>
    </row>
    <row r="43" spans="1:5" s="7" customFormat="1" ht="18" hidden="1" outlineLevel="1" x14ac:dyDescent="0.35">
      <c r="A43" s="21" t="s">
        <v>141</v>
      </c>
      <c r="B43" s="44">
        <f>DETAILS!B43</f>
        <v>0</v>
      </c>
      <c r="C43" s="20"/>
      <c r="D43" s="20"/>
      <c r="E43" s="20"/>
    </row>
    <row r="44" spans="1:5" s="7" customFormat="1" ht="18" hidden="1" outlineLevel="1" x14ac:dyDescent="0.35">
      <c r="A44" s="21" t="s">
        <v>143</v>
      </c>
      <c r="B44" s="44">
        <f>DETAILS!B44</f>
        <v>0</v>
      </c>
      <c r="C44" s="20"/>
      <c r="D44" s="20"/>
      <c r="E44" s="20"/>
    </row>
    <row r="45" spans="1:5" s="7" customFormat="1" ht="18" hidden="1" outlineLevel="1" x14ac:dyDescent="0.35">
      <c r="A45" s="21" t="s">
        <v>144</v>
      </c>
      <c r="B45" s="44">
        <f>DETAILS!B46</f>
        <v>0</v>
      </c>
      <c r="C45" s="20"/>
      <c r="D45" s="20"/>
      <c r="E45" s="20"/>
    </row>
    <row r="46" spans="1:5" s="7" customFormat="1" ht="18" hidden="1" outlineLevel="1" x14ac:dyDescent="0.35">
      <c r="A46" s="21" t="s">
        <v>178</v>
      </c>
      <c r="B46" s="44">
        <f>DETAILS!B47</f>
        <v>0</v>
      </c>
      <c r="C46" s="20"/>
      <c r="D46" s="20"/>
      <c r="E46" s="20"/>
    </row>
    <row r="47" spans="1:5" s="7" customFormat="1" ht="18" hidden="1" outlineLevel="1" x14ac:dyDescent="0.35">
      <c r="A47" s="21" t="s">
        <v>179</v>
      </c>
      <c r="B47" s="44">
        <f>DETAILS!B48</f>
        <v>0</v>
      </c>
      <c r="C47" s="20"/>
      <c r="D47" s="20"/>
      <c r="E47" s="20"/>
    </row>
    <row r="48" spans="1:5" s="7" customFormat="1" ht="18" hidden="1" outlineLevel="1" x14ac:dyDescent="0.35">
      <c r="A48" s="21" t="s">
        <v>145</v>
      </c>
      <c r="B48" s="44">
        <f>DETAILS!B49</f>
        <v>0</v>
      </c>
      <c r="C48" s="20"/>
      <c r="D48" s="20"/>
      <c r="E48" s="20"/>
    </row>
    <row r="49" spans="1:5" s="7" customFormat="1" ht="18" hidden="1" outlineLevel="1" x14ac:dyDescent="0.35">
      <c r="A49" s="21" t="s">
        <v>146</v>
      </c>
      <c r="B49" s="44">
        <f>DETAILS!B50</f>
        <v>0</v>
      </c>
      <c r="C49" s="20"/>
      <c r="D49" s="20"/>
      <c r="E49" s="20"/>
    </row>
    <row r="50" spans="1:5" s="7" customFormat="1" ht="18" hidden="1" outlineLevel="1" x14ac:dyDescent="0.35">
      <c r="A50" s="21" t="s">
        <v>66</v>
      </c>
      <c r="B50" s="44">
        <f>DETAILS!B51</f>
        <v>0</v>
      </c>
      <c r="C50" s="20"/>
      <c r="D50" s="20"/>
      <c r="E50" s="20"/>
    </row>
    <row r="51" spans="1:5" s="7" customFormat="1" ht="18" hidden="1" outlineLevel="1" x14ac:dyDescent="0.35">
      <c r="A51" s="21" t="s">
        <v>147</v>
      </c>
      <c r="B51" s="44">
        <f>DETAILS!B52</f>
        <v>0</v>
      </c>
      <c r="C51" s="20"/>
      <c r="D51" s="20"/>
      <c r="E51" s="20"/>
    </row>
    <row r="52" spans="1:5" s="7" customFormat="1" ht="18" hidden="1" outlineLevel="1" x14ac:dyDescent="0.35">
      <c r="A52" s="21" t="s">
        <v>148</v>
      </c>
      <c r="B52" s="44">
        <f>DETAILS!B53</f>
        <v>0</v>
      </c>
      <c r="C52" s="20"/>
      <c r="D52" s="20"/>
      <c r="E52" s="20"/>
    </row>
    <row r="53" spans="1:5" s="7" customFormat="1" ht="18" hidden="1" outlineLevel="1" x14ac:dyDescent="0.35">
      <c r="A53" s="21" t="s">
        <v>74</v>
      </c>
      <c r="B53" s="44">
        <f>DETAILS!B54</f>
        <v>0</v>
      </c>
      <c r="C53" s="20"/>
      <c r="D53" s="20"/>
      <c r="E53" s="20"/>
    </row>
    <row r="54" spans="1:5" s="7" customFormat="1" ht="18" hidden="1" outlineLevel="1" x14ac:dyDescent="0.35">
      <c r="A54" s="21" t="s">
        <v>149</v>
      </c>
      <c r="B54" s="44">
        <f>DETAILS!B55</f>
        <v>0</v>
      </c>
      <c r="C54" s="20"/>
      <c r="D54" s="20"/>
      <c r="E54" s="20"/>
    </row>
    <row r="55" spans="1:5" s="8" customFormat="1" ht="18" hidden="1" outlineLevel="1" x14ac:dyDescent="0.35">
      <c r="A55" s="21" t="s">
        <v>137</v>
      </c>
      <c r="B55" s="50">
        <f>DETAILS!B45</f>
        <v>0</v>
      </c>
      <c r="C55" s="19"/>
      <c r="D55" s="19"/>
      <c r="E55" s="19"/>
    </row>
    <row r="56" spans="1:5" s="7" customFormat="1" ht="18" hidden="1" outlineLevel="1" x14ac:dyDescent="0.35">
      <c r="A56" s="25" t="s">
        <v>138</v>
      </c>
      <c r="B56" s="50">
        <f>DETAILS!B57</f>
        <v>0</v>
      </c>
      <c r="C56" s="20"/>
      <c r="D56" s="20"/>
      <c r="E56" s="20"/>
    </row>
    <row r="57" spans="1:5" ht="17.399999999999999" hidden="1" outlineLevel="1" x14ac:dyDescent="0.3">
      <c r="A57" s="26" t="s">
        <v>157</v>
      </c>
      <c r="B57" s="50">
        <f>DETAILS!B58</f>
        <v>0</v>
      </c>
    </row>
    <row r="58" spans="1:5" ht="17.399999999999999" hidden="1" outlineLevel="1" x14ac:dyDescent="0.3">
      <c r="A58" s="26" t="s">
        <v>158</v>
      </c>
      <c r="B58" s="45">
        <f>DETAILS!B62</f>
        <v>0</v>
      </c>
    </row>
    <row r="59" spans="1:5" ht="18" hidden="1" outlineLevel="1" x14ac:dyDescent="0.35">
      <c r="A59" s="26" t="s">
        <v>159</v>
      </c>
      <c r="B59" s="44">
        <f>DETAILS!B63</f>
        <v>0</v>
      </c>
    </row>
    <row r="60" spans="1:5" ht="18" hidden="1" outlineLevel="1" x14ac:dyDescent="0.35">
      <c r="A60" s="26" t="s">
        <v>160</v>
      </c>
      <c r="B60" s="44">
        <f>DETAILS!B64</f>
        <v>0</v>
      </c>
    </row>
    <row r="61" spans="1:5" ht="18" hidden="1" outlineLevel="1" x14ac:dyDescent="0.35">
      <c r="A61" s="26" t="s">
        <v>161</v>
      </c>
      <c r="B61" s="44">
        <f>DETAILS!B65</f>
        <v>0</v>
      </c>
    </row>
    <row r="62" spans="1:5" ht="18" hidden="1" outlineLevel="1" x14ac:dyDescent="0.35">
      <c r="A62" s="26" t="s">
        <v>162</v>
      </c>
      <c r="B62" s="44">
        <f>DETAILS!B66</f>
        <v>0</v>
      </c>
    </row>
    <row r="63" spans="1:5" ht="18" hidden="1" outlineLevel="1" x14ac:dyDescent="0.35">
      <c r="A63" s="26" t="s">
        <v>163</v>
      </c>
      <c r="B63" s="44">
        <f>DETAILS!B67</f>
        <v>0</v>
      </c>
    </row>
    <row r="64" spans="1:5" ht="18" hidden="1" outlineLevel="1" x14ac:dyDescent="0.35">
      <c r="A64" s="26" t="s">
        <v>164</v>
      </c>
      <c r="B64" s="44">
        <f>DETAILS!B68</f>
        <v>0</v>
      </c>
    </row>
    <row r="65" spans="1:2" ht="18" hidden="1" outlineLevel="1" x14ac:dyDescent="0.35">
      <c r="A65" s="26" t="s">
        <v>165</v>
      </c>
      <c r="B65" s="44">
        <f>DETAILS!B69</f>
        <v>0</v>
      </c>
    </row>
    <row r="66" spans="1:2" hidden="1" outlineLevel="1" x14ac:dyDescent="0.3"/>
    <row r="67" spans="1:2" ht="18" hidden="1" outlineLevel="1" x14ac:dyDescent="0.35">
      <c r="A67" s="62"/>
      <c r="B67" s="63"/>
    </row>
    <row r="68" spans="1:2" ht="18" hidden="1" outlineLevel="1" x14ac:dyDescent="0.35">
      <c r="A68" s="26" t="s">
        <v>186</v>
      </c>
      <c r="B68" s="64">
        <f>DETAILS!B73</f>
        <v>0</v>
      </c>
    </row>
    <row r="69" spans="1:2" ht="18" hidden="1" outlineLevel="1" x14ac:dyDescent="0.35">
      <c r="A69" s="65" t="s">
        <v>187</v>
      </c>
      <c r="B69" s="64">
        <f>DETAILS!B74</f>
        <v>0</v>
      </c>
    </row>
    <row r="70" spans="1:2" ht="18" hidden="1" outlineLevel="1" x14ac:dyDescent="0.35">
      <c r="A70" s="26" t="s">
        <v>188</v>
      </c>
      <c r="B70" s="64">
        <f>DETAILS!B75</f>
        <v>0</v>
      </c>
    </row>
    <row r="71" spans="1:2" ht="18" hidden="1" outlineLevel="1" x14ac:dyDescent="0.35">
      <c r="A71" s="26" t="s">
        <v>187</v>
      </c>
      <c r="B71" s="64">
        <f>DETAILS!B76</f>
        <v>0</v>
      </c>
    </row>
    <row r="72" spans="1:2" ht="15" collapsed="1" thickTop="1" x14ac:dyDescent="0.3"/>
  </sheetData>
  <sheetProtection algorithmName="SHA-512" hashValue="2oEhdmMT148dPIMr8/Ow1ikqstYDZm9nDnRPTfN8ooFa0wSQJmEcxzKyn4Ts9h3UnwEicft7Q/u5wdfHLkMxyw==" saltValue="n9ZVxWAj9OViXrZN78QLdQ==" spinCount="100000" sheet="1" objects="1" scenarios="1"/>
  <phoneticPr fontId="16"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0E5E9-A30D-4D28-9440-81B609211034}">
  <sheetPr>
    <tabColor rgb="FF00B050"/>
  </sheetPr>
  <dimension ref="A1:I72"/>
  <sheetViews>
    <sheetView showGridLines="0" zoomScale="70" zoomScaleNormal="70" workbookViewId="0">
      <selection activeCell="D4" sqref="D4"/>
    </sheetView>
  </sheetViews>
  <sheetFormatPr defaultRowHeight="14.4" outlineLevelRow="2" x14ac:dyDescent="0.3"/>
  <cols>
    <col min="1" max="1" width="52.109375" customWidth="1"/>
    <col min="2" max="2" width="142" customWidth="1"/>
    <col min="4" max="4" width="21.88671875" bestFit="1" customWidth="1"/>
    <col min="5" max="5" width="17.6640625" customWidth="1"/>
  </cols>
  <sheetData>
    <row r="1" spans="1:9" s="9" customFormat="1" ht="4.95" customHeight="1" x14ac:dyDescent="0.4">
      <c r="A1" s="22" t="str">
        <f>"Particulars of Contract: " &amp;DETAILS!E6</f>
        <v xml:space="preserve">Particulars of Contract: </v>
      </c>
      <c r="B1" s="24" t="str">
        <f>TRIM(SUBSTITUTE(A1,"Particulars of Contract: ",""))</f>
        <v/>
      </c>
      <c r="C1" s="18"/>
      <c r="D1" s="18"/>
      <c r="E1" s="18"/>
    </row>
    <row r="2" spans="1:9" s="99" customFormat="1" ht="46.95" customHeight="1" x14ac:dyDescent="0.45">
      <c r="A2" s="96" t="s">
        <v>104</v>
      </c>
      <c r="B2" s="97">
        <f>DETAILS!E10</f>
        <v>0</v>
      </c>
      <c r="C2" s="98"/>
      <c r="D2" s="98"/>
      <c r="E2" s="98"/>
    </row>
    <row r="3" spans="1:9" s="103" customFormat="1" ht="46.95" customHeight="1" x14ac:dyDescent="0.45">
      <c r="A3" s="100" t="s">
        <v>167</v>
      </c>
      <c r="B3" s="101">
        <f>DETAILS!E11</f>
        <v>0</v>
      </c>
      <c r="C3" s="102"/>
      <c r="D3" s="102"/>
      <c r="E3" s="102"/>
    </row>
    <row r="4" spans="1:9" s="99" customFormat="1" ht="46.95" customHeight="1" x14ac:dyDescent="0.45">
      <c r="A4" s="96" t="s">
        <v>150</v>
      </c>
      <c r="B4" s="104">
        <f>D4*B2</f>
        <v>0</v>
      </c>
      <c r="C4" s="98"/>
      <c r="D4" s="105">
        <f>DETAILS!E12</f>
        <v>0</v>
      </c>
      <c r="E4" s="98"/>
    </row>
    <row r="5" spans="1:9" s="99" customFormat="1" ht="46.95" customHeight="1" x14ac:dyDescent="0.45">
      <c r="A5" s="96" t="s">
        <v>105</v>
      </c>
      <c r="B5" s="97">
        <f>DETAILS!E13</f>
        <v>0</v>
      </c>
      <c r="C5" s="98"/>
      <c r="D5" s="98"/>
      <c r="E5" s="98"/>
    </row>
    <row r="6" spans="1:9" s="99" customFormat="1" ht="46.95" customHeight="1" x14ac:dyDescent="0.45">
      <c r="A6" s="96" t="s">
        <v>106</v>
      </c>
      <c r="B6" s="104">
        <f>B5*D6</f>
        <v>0</v>
      </c>
      <c r="C6" s="98"/>
      <c r="D6" s="105">
        <f>DETAILS!E14</f>
        <v>0</v>
      </c>
      <c r="E6" s="98"/>
      <c r="I6" s="106"/>
    </row>
    <row r="7" spans="1:9" s="99" customFormat="1" ht="46.95" customHeight="1" x14ac:dyDescent="0.45">
      <c r="A7" s="96" t="s">
        <v>107</v>
      </c>
      <c r="B7" s="104">
        <f>B5-B6</f>
        <v>0</v>
      </c>
      <c r="C7" s="98"/>
      <c r="D7" s="98"/>
      <c r="E7" s="98"/>
    </row>
    <row r="8" spans="1:9" s="99" customFormat="1" ht="46.95" customHeight="1" x14ac:dyDescent="0.45">
      <c r="A8" s="96" t="s">
        <v>108</v>
      </c>
      <c r="B8" s="104">
        <f>7.5%*B7</f>
        <v>0</v>
      </c>
      <c r="C8" s="98"/>
      <c r="D8" s="98"/>
      <c r="E8" s="98"/>
    </row>
    <row r="9" spans="1:9" s="99" customFormat="1" ht="46.95" customHeight="1" x14ac:dyDescent="0.45">
      <c r="A9" s="96" t="s">
        <v>109</v>
      </c>
      <c r="B9" s="104">
        <f>B7+B8</f>
        <v>0</v>
      </c>
      <c r="C9" s="98"/>
      <c r="D9" s="98"/>
      <c r="E9" s="98"/>
    </row>
    <row r="10" spans="1:9" s="99" customFormat="1" ht="46.95" customHeight="1" x14ac:dyDescent="0.45">
      <c r="A10" s="96" t="s">
        <v>126</v>
      </c>
      <c r="B10" s="104">
        <f>B4*D10</f>
        <v>0</v>
      </c>
      <c r="C10" s="98"/>
      <c r="D10" s="105">
        <f>DETAILS!E16</f>
        <v>0</v>
      </c>
      <c r="E10" s="98"/>
    </row>
    <row r="11" spans="1:9" s="99" customFormat="1" ht="46.95" customHeight="1" x14ac:dyDescent="0.45">
      <c r="A11" s="96" t="s">
        <v>110</v>
      </c>
      <c r="B11" s="107">
        <f>DETAILS!E15</f>
        <v>0</v>
      </c>
      <c r="C11" s="98"/>
      <c r="D11" s="98"/>
      <c r="E11" s="98"/>
    </row>
    <row r="12" spans="1:9" s="99" customFormat="1" ht="46.95" customHeight="1" thickBot="1" x14ac:dyDescent="0.5">
      <c r="A12" s="108" t="s">
        <v>111</v>
      </c>
      <c r="B12" s="109">
        <f>IF(B11="Nil", B9-B10-0,B9-B10-B11)</f>
        <v>0</v>
      </c>
      <c r="C12" s="98"/>
      <c r="D12" s="98"/>
      <c r="E12" s="98"/>
    </row>
    <row r="13" spans="1:9" s="99" customFormat="1" ht="46.95" hidden="1" customHeight="1" outlineLevel="1" thickTop="1" x14ac:dyDescent="0.5">
      <c r="A13" s="96"/>
      <c r="B13" s="110">
        <f>DETAILS!F19</f>
        <v>0</v>
      </c>
      <c r="C13" s="111"/>
      <c r="D13" s="112" t="str">
        <f>"₦"&amp;TEXT(DETAILS!E18, "#,##0.00")</f>
        <v>₦0.00</v>
      </c>
      <c r="E13" s="98"/>
    </row>
    <row r="14" spans="1:9" s="99" customFormat="1" ht="46.95" hidden="1" customHeight="1" outlineLevel="1" x14ac:dyDescent="0.45">
      <c r="A14" s="96" t="s">
        <v>177</v>
      </c>
      <c r="B14" s="113">
        <f>IF(B11&lt;&gt;"Nil",B10+B11+B12,B10+B12)</f>
        <v>0</v>
      </c>
      <c r="C14" s="111"/>
      <c r="D14" s="111"/>
      <c r="E14" s="98"/>
    </row>
    <row r="15" spans="1:9" s="9" customFormat="1" ht="21" hidden="1" outlineLevel="1" x14ac:dyDescent="0.4">
      <c r="B15" s="35"/>
    </row>
    <row r="16" spans="1:9" s="8" customFormat="1" ht="18" hidden="1" outlineLevel="2" x14ac:dyDescent="0.35">
      <c r="A16" s="19" t="str">
        <f>"Certification of the sum of " &amp; D13 &amp; " " &amp; B13 &amp; " only, in favour of " &amp; B22 &amp; " is recommended, please."</f>
        <v>Certification of the sum of ₦0.00 0 only, in favour of 0 is recommended, please.</v>
      </c>
      <c r="B16" s="36"/>
      <c r="C16" s="19"/>
      <c r="D16" s="19"/>
      <c r="E16" s="19"/>
    </row>
    <row r="17" spans="1:5" s="8" customFormat="1" ht="18.600000000000001" hidden="1" customHeight="1" outlineLevel="2" x14ac:dyDescent="0.35">
      <c r="A17" s="19" t="str">
        <f>SUBSTITUTE(A16, "Certification of the ", "")</f>
        <v>sum of ₦0.00 0 only, in favour of 0 is recommended, please.</v>
      </c>
      <c r="B17" s="36"/>
      <c r="C17" s="19"/>
      <c r="D17" s="19"/>
      <c r="E17" s="19"/>
    </row>
    <row r="18" spans="1:5" s="8" customFormat="1" ht="16.2" hidden="1" customHeight="1" outlineLevel="2" x14ac:dyDescent="0.35">
      <c r="A18" s="19" t="str">
        <f>LEFT(SUBSTITUTE(A16,"Certification of the ",""),SEARCH("only",SUBSTITUTE(A16,"Certification of the ",""))+3)</f>
        <v>sum of ₦0.00 0 only</v>
      </c>
      <c r="B18" s="36"/>
      <c r="C18" s="19"/>
      <c r="D18" s="19"/>
      <c r="E18" s="19"/>
    </row>
    <row r="19" spans="1:5" s="7" customFormat="1" ht="18" hidden="1" outlineLevel="2" x14ac:dyDescent="0.35">
      <c r="A19" s="20"/>
      <c r="B19" s="20"/>
      <c r="C19" s="20"/>
      <c r="D19" s="20"/>
      <c r="E19" s="20"/>
    </row>
    <row r="20" spans="1:5" s="8" customFormat="1" ht="18" hidden="1" outlineLevel="1" x14ac:dyDescent="0.35">
      <c r="A20" s="21" t="s">
        <v>4</v>
      </c>
      <c r="B20" s="44">
        <f>DETAILS!E3</f>
        <v>0</v>
      </c>
      <c r="C20" s="19"/>
      <c r="D20" s="19"/>
      <c r="E20" s="19"/>
    </row>
    <row r="21" spans="1:5" s="8" customFormat="1" ht="18" hidden="1" outlineLevel="1" x14ac:dyDescent="0.35">
      <c r="A21" s="21" t="s">
        <v>6</v>
      </c>
      <c r="B21" s="44">
        <f>DETAILS!E4</f>
        <v>0</v>
      </c>
      <c r="C21" s="19"/>
      <c r="D21" s="19"/>
      <c r="E21" s="19"/>
    </row>
    <row r="22" spans="1:5" s="8" customFormat="1" ht="18" hidden="1" outlineLevel="1" x14ac:dyDescent="0.35">
      <c r="A22" s="21" t="s">
        <v>8</v>
      </c>
      <c r="B22" s="44">
        <f>DETAILS!E5</f>
        <v>0</v>
      </c>
      <c r="C22" s="19" t="str">
        <f>UPPER(B22)</f>
        <v>0</v>
      </c>
      <c r="D22" s="19"/>
      <c r="E22" s="19"/>
    </row>
    <row r="23" spans="1:5" s="8" customFormat="1" ht="18" hidden="1" outlineLevel="1" x14ac:dyDescent="0.35">
      <c r="A23" s="21" t="s">
        <v>10</v>
      </c>
      <c r="B23" s="44">
        <f>DETAILS!E7</f>
        <v>0</v>
      </c>
      <c r="C23" s="19"/>
      <c r="D23" s="19"/>
      <c r="E23" s="19"/>
    </row>
    <row r="24" spans="1:5" s="8" customFormat="1" ht="18" hidden="1" outlineLevel="1" x14ac:dyDescent="0.35">
      <c r="A24" s="21"/>
      <c r="B24" s="47" t="str">
        <f>UPPER(B23)</f>
        <v>0</v>
      </c>
      <c r="C24" s="19"/>
      <c r="D24" s="19"/>
      <c r="E24" s="19"/>
    </row>
    <row r="25" spans="1:5" s="8" customFormat="1" ht="18" hidden="1" outlineLevel="1" x14ac:dyDescent="0.35">
      <c r="A25" s="21" t="s">
        <v>128</v>
      </c>
      <c r="B25" s="44">
        <f>DETAILS!E25</f>
        <v>0</v>
      </c>
      <c r="C25" s="19"/>
      <c r="D25" s="19"/>
      <c r="E25" s="19"/>
    </row>
    <row r="26" spans="1:5" s="8" customFormat="1" ht="18" hidden="1" outlineLevel="1" x14ac:dyDescent="0.35">
      <c r="A26" s="21" t="s">
        <v>12</v>
      </c>
      <c r="B26" s="44">
        <f>DETAILS!E8</f>
        <v>0</v>
      </c>
      <c r="C26" s="19"/>
      <c r="D26" s="19"/>
      <c r="E26" s="19"/>
    </row>
    <row r="27" spans="1:5" s="8" customFormat="1" ht="18" hidden="1" outlineLevel="1" x14ac:dyDescent="0.35">
      <c r="A27" s="60" t="s">
        <v>14</v>
      </c>
      <c r="B27" s="61">
        <f>DETAILS!E26</f>
        <v>0</v>
      </c>
      <c r="C27" s="58" t="s">
        <v>185</v>
      </c>
      <c r="D27" s="59">
        <f>DETAILS!E27</f>
        <v>0</v>
      </c>
      <c r="E27" s="19"/>
    </row>
    <row r="28" spans="1:5" s="8" customFormat="1" ht="18" hidden="1" outlineLevel="1" x14ac:dyDescent="0.35">
      <c r="A28" s="21" t="s">
        <v>112</v>
      </c>
      <c r="B28" s="46">
        <f>DETAILS!E28</f>
        <v>0</v>
      </c>
      <c r="C28" s="19"/>
      <c r="D28" s="19"/>
      <c r="E28" s="19"/>
    </row>
    <row r="29" spans="1:5" s="8" customFormat="1" ht="18" hidden="1" outlineLevel="1" x14ac:dyDescent="0.35">
      <c r="A29" s="21" t="s">
        <v>16</v>
      </c>
      <c r="B29" s="44">
        <f>DETAILS!E29</f>
        <v>0</v>
      </c>
      <c r="C29" s="19"/>
      <c r="D29" s="19"/>
      <c r="E29" s="19"/>
    </row>
    <row r="30" spans="1:5" s="8" customFormat="1" ht="18" hidden="1" outlineLevel="1" x14ac:dyDescent="0.35">
      <c r="A30" s="21" t="s">
        <v>127</v>
      </c>
      <c r="B30" s="44">
        <f>DETAILS!E29</f>
        <v>0</v>
      </c>
      <c r="C30" s="19"/>
      <c r="D30" s="19"/>
      <c r="E30" s="19"/>
    </row>
    <row r="31" spans="1:5" s="8" customFormat="1" ht="18" hidden="1" outlineLevel="1" x14ac:dyDescent="0.35">
      <c r="A31" s="21" t="s">
        <v>18</v>
      </c>
      <c r="B31" s="44">
        <f>DETAILS!E30</f>
        <v>0</v>
      </c>
      <c r="C31" s="19"/>
      <c r="D31" s="19"/>
      <c r="E31" s="19"/>
    </row>
    <row r="32" spans="1:5" s="8" customFormat="1" ht="18" hidden="1" outlineLevel="1" x14ac:dyDescent="0.35">
      <c r="A32" s="21" t="s">
        <v>20</v>
      </c>
      <c r="B32" s="44">
        <f>DETAILS!E31</f>
        <v>0</v>
      </c>
      <c r="C32" s="19"/>
      <c r="D32" s="19"/>
      <c r="E32" s="19"/>
    </row>
    <row r="33" spans="1:5" s="8" customFormat="1" ht="18" hidden="1" outlineLevel="1" x14ac:dyDescent="0.35">
      <c r="A33" s="21" t="s">
        <v>22</v>
      </c>
      <c r="B33" s="44">
        <f>DETAILS!E32</f>
        <v>0</v>
      </c>
      <c r="C33" s="19"/>
      <c r="D33" s="19"/>
      <c r="E33" s="19"/>
    </row>
    <row r="34" spans="1:5" s="8" customFormat="1" ht="18" hidden="1" outlineLevel="1" x14ac:dyDescent="0.35">
      <c r="A34" s="21" t="s">
        <v>31</v>
      </c>
      <c r="B34" s="44">
        <f>DETAILS!E33</f>
        <v>0</v>
      </c>
      <c r="C34" s="19"/>
      <c r="D34" s="19"/>
      <c r="E34" s="19"/>
    </row>
    <row r="35" spans="1:5" s="8" customFormat="1" ht="18" hidden="1" outlineLevel="1" x14ac:dyDescent="0.35">
      <c r="A35" s="21" t="s">
        <v>33</v>
      </c>
      <c r="B35" s="44">
        <f>DETAILS!E34</f>
        <v>0</v>
      </c>
      <c r="C35" s="19"/>
      <c r="D35" s="19"/>
      <c r="E35" s="19"/>
    </row>
    <row r="36" spans="1:5" s="7" customFormat="1" ht="18" hidden="1" outlineLevel="1" x14ac:dyDescent="0.35">
      <c r="A36" s="21" t="s">
        <v>168</v>
      </c>
      <c r="B36" s="114">
        <f>DETAILS!E35</f>
        <v>0</v>
      </c>
      <c r="C36" s="20"/>
      <c r="D36" s="20"/>
      <c r="E36" s="20"/>
    </row>
    <row r="37" spans="1:5" s="7" customFormat="1" ht="18" hidden="1" outlineLevel="1" x14ac:dyDescent="0.35">
      <c r="A37" s="21" t="s">
        <v>129</v>
      </c>
      <c r="B37" s="114">
        <f>DETAILS!E36</f>
        <v>0</v>
      </c>
      <c r="C37" s="20"/>
      <c r="D37" s="20"/>
      <c r="E37" s="20"/>
    </row>
    <row r="38" spans="1:5" s="7" customFormat="1" ht="72" hidden="1" customHeight="1" outlineLevel="1" x14ac:dyDescent="0.35">
      <c r="A38" s="21" t="s">
        <v>135</v>
      </c>
      <c r="B38" s="115">
        <f>DETAILS!E24</f>
        <v>0</v>
      </c>
      <c r="C38" s="20"/>
      <c r="D38" s="20"/>
      <c r="E38" s="20"/>
    </row>
    <row r="39" spans="1:5" s="7" customFormat="1" ht="18" hidden="1" outlineLevel="1" x14ac:dyDescent="0.35">
      <c r="A39" s="21" t="s">
        <v>136</v>
      </c>
      <c r="B39" s="116">
        <f>DETAILS!E56</f>
        <v>0</v>
      </c>
      <c r="C39" s="20"/>
      <c r="D39" s="20"/>
      <c r="E39" s="20"/>
    </row>
    <row r="40" spans="1:5" s="7" customFormat="1" ht="18" hidden="1" outlineLevel="1" x14ac:dyDescent="0.35">
      <c r="A40" s="21" t="s">
        <v>139</v>
      </c>
      <c r="B40" s="114">
        <f>DETAILS!E40</f>
        <v>0</v>
      </c>
      <c r="C40" s="20"/>
      <c r="D40" s="20"/>
      <c r="E40" s="20"/>
    </row>
    <row r="41" spans="1:5" s="7" customFormat="1" ht="18" hidden="1" outlineLevel="1" x14ac:dyDescent="0.35">
      <c r="A41" s="21" t="s">
        <v>142</v>
      </c>
      <c r="B41" s="114">
        <f>DETAILS!E41</f>
        <v>0</v>
      </c>
      <c r="C41" s="20"/>
      <c r="D41" s="20"/>
      <c r="E41" s="20"/>
    </row>
    <row r="42" spans="1:5" s="7" customFormat="1" ht="18" hidden="1" outlineLevel="1" x14ac:dyDescent="0.35">
      <c r="A42" s="21" t="s">
        <v>140</v>
      </c>
      <c r="B42" s="114">
        <f>DETAILS!E42</f>
        <v>0</v>
      </c>
      <c r="C42" s="20"/>
      <c r="D42" s="20"/>
      <c r="E42" s="20"/>
    </row>
    <row r="43" spans="1:5" s="7" customFormat="1" ht="18" hidden="1" outlineLevel="1" x14ac:dyDescent="0.35">
      <c r="A43" s="21" t="s">
        <v>141</v>
      </c>
      <c r="B43" s="114">
        <f>DETAILS!E43</f>
        <v>0</v>
      </c>
      <c r="C43" s="20"/>
      <c r="D43" s="20"/>
      <c r="E43" s="20"/>
    </row>
    <row r="44" spans="1:5" s="7" customFormat="1" ht="18" hidden="1" outlineLevel="1" x14ac:dyDescent="0.35">
      <c r="A44" s="21" t="s">
        <v>143</v>
      </c>
      <c r="B44" s="114">
        <f>DETAILS!E44</f>
        <v>0</v>
      </c>
      <c r="C44" s="20"/>
      <c r="D44" s="20"/>
      <c r="E44" s="20"/>
    </row>
    <row r="45" spans="1:5" s="7" customFormat="1" ht="18" hidden="1" outlineLevel="1" x14ac:dyDescent="0.35">
      <c r="A45" s="21" t="s">
        <v>144</v>
      </c>
      <c r="B45" s="114">
        <f>DETAILS!E46</f>
        <v>0</v>
      </c>
      <c r="C45" s="20"/>
      <c r="D45" s="20"/>
      <c r="E45" s="20"/>
    </row>
    <row r="46" spans="1:5" s="7" customFormat="1" ht="18" hidden="1" outlineLevel="1" x14ac:dyDescent="0.35">
      <c r="A46" s="21" t="s">
        <v>178</v>
      </c>
      <c r="B46" s="114">
        <f>DETAILS!E47</f>
        <v>0</v>
      </c>
      <c r="C46" s="20"/>
      <c r="D46" s="20"/>
      <c r="E46" s="20"/>
    </row>
    <row r="47" spans="1:5" s="7" customFormat="1" ht="18" hidden="1" outlineLevel="1" x14ac:dyDescent="0.35">
      <c r="A47" s="21" t="s">
        <v>179</v>
      </c>
      <c r="B47" s="114">
        <f>DETAILS!E48</f>
        <v>0</v>
      </c>
      <c r="C47" s="20"/>
      <c r="D47" s="20"/>
      <c r="E47" s="20"/>
    </row>
    <row r="48" spans="1:5" s="7" customFormat="1" ht="18" hidden="1" outlineLevel="1" x14ac:dyDescent="0.35">
      <c r="A48" s="21" t="s">
        <v>145</v>
      </c>
      <c r="B48" s="114">
        <f>DETAILS!E49</f>
        <v>0</v>
      </c>
      <c r="C48" s="20"/>
      <c r="D48" s="20"/>
      <c r="E48" s="20"/>
    </row>
    <row r="49" spans="1:5" s="7" customFormat="1" ht="18" hidden="1" outlineLevel="1" x14ac:dyDescent="0.35">
      <c r="A49" s="21" t="s">
        <v>146</v>
      </c>
      <c r="B49" s="114">
        <f>DETAILS!E50</f>
        <v>0</v>
      </c>
      <c r="C49" s="20"/>
      <c r="D49" s="20"/>
      <c r="E49" s="20"/>
    </row>
    <row r="50" spans="1:5" s="7" customFormat="1" ht="18" hidden="1" outlineLevel="1" x14ac:dyDescent="0.35">
      <c r="A50" s="21" t="s">
        <v>66</v>
      </c>
      <c r="B50" s="114">
        <f>DETAILS!E51</f>
        <v>0</v>
      </c>
      <c r="C50" s="20"/>
      <c r="D50" s="20"/>
      <c r="E50" s="20"/>
    </row>
    <row r="51" spans="1:5" s="7" customFormat="1" ht="18" hidden="1" outlineLevel="1" x14ac:dyDescent="0.35">
      <c r="A51" s="21" t="s">
        <v>147</v>
      </c>
      <c r="B51" s="114">
        <f>DETAILS!E52</f>
        <v>0</v>
      </c>
      <c r="C51" s="20"/>
      <c r="D51" s="20"/>
      <c r="E51" s="20"/>
    </row>
    <row r="52" spans="1:5" s="7" customFormat="1" ht="18" hidden="1" outlineLevel="1" x14ac:dyDescent="0.35">
      <c r="A52" s="21" t="s">
        <v>148</v>
      </c>
      <c r="B52" s="114">
        <f>DETAILS!E53</f>
        <v>0</v>
      </c>
      <c r="C52" s="20"/>
      <c r="D52" s="20"/>
      <c r="E52" s="20"/>
    </row>
    <row r="53" spans="1:5" s="7" customFormat="1" ht="18" hidden="1" outlineLevel="1" x14ac:dyDescent="0.35">
      <c r="A53" s="21" t="s">
        <v>74</v>
      </c>
      <c r="B53" s="114">
        <f>DETAILS!E54</f>
        <v>0</v>
      </c>
      <c r="C53" s="20"/>
      <c r="D53" s="20"/>
      <c r="E53" s="20"/>
    </row>
    <row r="54" spans="1:5" s="7" customFormat="1" ht="18" hidden="1" outlineLevel="1" x14ac:dyDescent="0.35">
      <c r="A54" s="21" t="s">
        <v>149</v>
      </c>
      <c r="B54" s="114">
        <f>DETAILS!E55</f>
        <v>0</v>
      </c>
      <c r="C54" s="20"/>
      <c r="D54" s="20"/>
      <c r="E54" s="20"/>
    </row>
    <row r="55" spans="1:5" s="8" customFormat="1" ht="18" hidden="1" outlineLevel="1" x14ac:dyDescent="0.35">
      <c r="A55" s="21" t="s">
        <v>137</v>
      </c>
      <c r="B55" s="117">
        <f>DETAILS!E45</f>
        <v>0</v>
      </c>
      <c r="C55" s="19"/>
      <c r="D55" s="19"/>
      <c r="E55" s="19"/>
    </row>
    <row r="56" spans="1:5" s="7" customFormat="1" ht="18" hidden="1" outlineLevel="1" x14ac:dyDescent="0.35">
      <c r="A56" s="25" t="s">
        <v>138</v>
      </c>
      <c r="B56" s="117">
        <f>DETAILS!E57</f>
        <v>0</v>
      </c>
      <c r="C56" s="20"/>
      <c r="D56" s="20"/>
      <c r="E56" s="20"/>
    </row>
    <row r="57" spans="1:5" ht="17.399999999999999" hidden="1" outlineLevel="1" x14ac:dyDescent="0.3">
      <c r="A57" s="26" t="s">
        <v>157</v>
      </c>
      <c r="B57" s="117">
        <f>DETAILS!E58</f>
        <v>0</v>
      </c>
    </row>
    <row r="58" spans="1:5" ht="17.399999999999999" hidden="1" outlineLevel="1" x14ac:dyDescent="0.3">
      <c r="A58" s="26" t="s">
        <v>158</v>
      </c>
      <c r="B58" s="118">
        <f>DETAILS!E62</f>
        <v>0</v>
      </c>
    </row>
    <row r="59" spans="1:5" ht="18" hidden="1" outlineLevel="1" x14ac:dyDescent="0.35">
      <c r="A59" s="26" t="s">
        <v>159</v>
      </c>
      <c r="B59" s="114">
        <f>DETAILS!E63</f>
        <v>0</v>
      </c>
    </row>
    <row r="60" spans="1:5" ht="18" hidden="1" outlineLevel="1" x14ac:dyDescent="0.35">
      <c r="A60" s="26" t="s">
        <v>160</v>
      </c>
      <c r="B60" s="114">
        <f>DETAILS!E64</f>
        <v>0</v>
      </c>
    </row>
    <row r="61" spans="1:5" ht="18" hidden="1" outlineLevel="1" x14ac:dyDescent="0.35">
      <c r="A61" s="26" t="s">
        <v>161</v>
      </c>
      <c r="B61" s="114">
        <f>DETAILS!E65</f>
        <v>0</v>
      </c>
    </row>
    <row r="62" spans="1:5" ht="18" hidden="1" outlineLevel="1" x14ac:dyDescent="0.35">
      <c r="A62" s="26" t="s">
        <v>162</v>
      </c>
      <c r="B62" s="114">
        <f>DETAILS!E66</f>
        <v>0</v>
      </c>
    </row>
    <row r="63" spans="1:5" ht="18" hidden="1" outlineLevel="1" x14ac:dyDescent="0.35">
      <c r="A63" s="26" t="s">
        <v>163</v>
      </c>
      <c r="B63" s="114">
        <f>DETAILS!E67</f>
        <v>0</v>
      </c>
    </row>
    <row r="64" spans="1:5" ht="18" hidden="1" outlineLevel="1" x14ac:dyDescent="0.35">
      <c r="A64" s="26" t="s">
        <v>164</v>
      </c>
      <c r="B64" s="114">
        <f>DETAILS!E68</f>
        <v>0</v>
      </c>
    </row>
    <row r="65" spans="1:2" ht="18" hidden="1" outlineLevel="1" x14ac:dyDescent="0.35">
      <c r="A65" s="26" t="s">
        <v>165</v>
      </c>
      <c r="B65" s="114">
        <f>DETAILS!E69</f>
        <v>0</v>
      </c>
    </row>
    <row r="66" spans="1:2" hidden="1" outlineLevel="1" x14ac:dyDescent="0.3">
      <c r="B66" s="38"/>
    </row>
    <row r="67" spans="1:2" ht="18" hidden="1" outlineLevel="1" x14ac:dyDescent="0.35">
      <c r="A67" s="62"/>
      <c r="B67" s="63"/>
    </row>
    <row r="68" spans="1:2" ht="18" hidden="1" outlineLevel="1" x14ac:dyDescent="0.35">
      <c r="A68" s="26" t="s">
        <v>186</v>
      </c>
      <c r="B68" s="151">
        <f>DETAILS!E73</f>
        <v>0</v>
      </c>
    </row>
    <row r="69" spans="1:2" ht="18" hidden="1" outlineLevel="1" x14ac:dyDescent="0.35">
      <c r="A69" s="65" t="s">
        <v>187</v>
      </c>
      <c r="B69" s="151">
        <f>DETAILS!E74</f>
        <v>0</v>
      </c>
    </row>
    <row r="70" spans="1:2" ht="18" hidden="1" outlineLevel="1" x14ac:dyDescent="0.35">
      <c r="A70" s="26" t="s">
        <v>188</v>
      </c>
      <c r="B70" s="151">
        <f>DETAILS!E75</f>
        <v>0</v>
      </c>
    </row>
    <row r="71" spans="1:2" ht="18" hidden="1" outlineLevel="1" x14ac:dyDescent="0.35">
      <c r="A71" s="65" t="s">
        <v>187</v>
      </c>
      <c r="B71" s="151">
        <f>DETAILS!E76</f>
        <v>0</v>
      </c>
    </row>
    <row r="72" spans="1:2" ht="15" collapsed="1" thickTop="1" x14ac:dyDescent="0.3">
      <c r="B72" s="38"/>
    </row>
  </sheetData>
  <sheetProtection algorithmName="SHA-512" hashValue="GElGcv8kuxTvlwMYALAiD53la5/tmLDtNHX3nCViQrGKxzOzDbYbgAqN6v+ZaE0jUESiouG0xpVfvOsvHZKQCA==" saltValue="gximfniRGDTrdYHRG6l38w==" spinCount="100000" sheet="1" objects="1" scenarios="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B174F-D5E2-4CA4-83B3-17D34B5C5BF6}">
  <sheetPr>
    <tabColor rgb="FF00B050"/>
  </sheetPr>
  <dimension ref="A1:I72"/>
  <sheetViews>
    <sheetView showGridLines="0" zoomScale="70" zoomScaleNormal="70" workbookViewId="0">
      <selection activeCell="G5" sqref="G5"/>
    </sheetView>
  </sheetViews>
  <sheetFormatPr defaultRowHeight="14.4" outlineLevelRow="2" x14ac:dyDescent="0.3"/>
  <cols>
    <col min="1" max="1" width="52.109375" customWidth="1"/>
    <col min="2" max="2" width="142" customWidth="1"/>
    <col min="4" max="4" width="21.88671875" bestFit="1" customWidth="1"/>
    <col min="5" max="5" width="17.6640625" customWidth="1"/>
  </cols>
  <sheetData>
    <row r="1" spans="1:9" s="9" customFormat="1" ht="4.95" customHeight="1" x14ac:dyDescent="0.4">
      <c r="A1" s="22" t="str">
        <f>"Particulars of Contract: " &amp;DETAILS!H6</f>
        <v xml:space="preserve">Particulars of Contract: </v>
      </c>
      <c r="B1" s="24" t="str">
        <f>TRIM(SUBSTITUTE(A1,"Particulars of Contract: ",""))</f>
        <v/>
      </c>
      <c r="C1" s="18"/>
      <c r="D1" s="18"/>
      <c r="E1" s="18"/>
    </row>
    <row r="2" spans="1:9" s="99" customFormat="1" ht="46.95" customHeight="1" x14ac:dyDescent="0.45">
      <c r="A2" s="96" t="s">
        <v>104</v>
      </c>
      <c r="B2" s="97">
        <f>DETAILS!H10</f>
        <v>0</v>
      </c>
      <c r="C2" s="98"/>
      <c r="D2" s="98"/>
      <c r="E2" s="98"/>
    </row>
    <row r="3" spans="1:9" s="103" customFormat="1" ht="46.95" customHeight="1" x14ac:dyDescent="0.45">
      <c r="A3" s="100" t="s">
        <v>167</v>
      </c>
      <c r="B3" s="101">
        <f>DETAILS!H11</f>
        <v>0</v>
      </c>
      <c r="C3" s="102"/>
      <c r="D3" s="102"/>
      <c r="E3" s="102"/>
    </row>
    <row r="4" spans="1:9" s="99" customFormat="1" ht="46.95" customHeight="1" x14ac:dyDescent="0.45">
      <c r="A4" s="96" t="s">
        <v>150</v>
      </c>
      <c r="B4" s="104">
        <f>D4*B2</f>
        <v>0</v>
      </c>
      <c r="C4" s="98"/>
      <c r="D4" s="105">
        <f>DETAILS!H12</f>
        <v>0</v>
      </c>
      <c r="E4" s="98"/>
    </row>
    <row r="5" spans="1:9" s="99" customFormat="1" ht="46.95" customHeight="1" x14ac:dyDescent="0.45">
      <c r="A5" s="96" t="s">
        <v>105</v>
      </c>
      <c r="B5" s="97">
        <f>DETAILS!H13</f>
        <v>0</v>
      </c>
      <c r="C5" s="98"/>
      <c r="D5" s="98"/>
      <c r="E5" s="98"/>
    </row>
    <row r="6" spans="1:9" s="99" customFormat="1" ht="46.95" customHeight="1" x14ac:dyDescent="0.45">
      <c r="A6" s="96" t="s">
        <v>106</v>
      </c>
      <c r="B6" s="104">
        <f>B5*D6</f>
        <v>0</v>
      </c>
      <c r="C6" s="98"/>
      <c r="D6" s="105">
        <f>DETAILS!H14</f>
        <v>0</v>
      </c>
      <c r="E6" s="98"/>
      <c r="I6" s="106"/>
    </row>
    <row r="7" spans="1:9" s="99" customFormat="1" ht="46.95" customHeight="1" x14ac:dyDescent="0.45">
      <c r="A7" s="96" t="s">
        <v>107</v>
      </c>
      <c r="B7" s="104">
        <f>B5-B6</f>
        <v>0</v>
      </c>
      <c r="C7" s="98"/>
      <c r="D7" s="98"/>
      <c r="E7" s="98"/>
    </row>
    <row r="8" spans="1:9" s="99" customFormat="1" ht="46.95" customHeight="1" x14ac:dyDescent="0.45">
      <c r="A8" s="96" t="s">
        <v>108</v>
      </c>
      <c r="B8" s="104">
        <f>7.5%*B7</f>
        <v>0</v>
      </c>
      <c r="C8" s="98"/>
      <c r="D8" s="98"/>
      <c r="E8" s="98"/>
    </row>
    <row r="9" spans="1:9" s="99" customFormat="1" ht="46.95" customHeight="1" x14ac:dyDescent="0.45">
      <c r="A9" s="96" t="s">
        <v>109</v>
      </c>
      <c r="B9" s="104">
        <f>B7+B8</f>
        <v>0</v>
      </c>
      <c r="C9" s="98"/>
      <c r="D9" s="98"/>
      <c r="E9" s="98"/>
    </row>
    <row r="10" spans="1:9" s="99" customFormat="1" ht="46.95" customHeight="1" x14ac:dyDescent="0.45">
      <c r="A10" s="96" t="s">
        <v>126</v>
      </c>
      <c r="B10" s="104">
        <f>B4*D10</f>
        <v>0</v>
      </c>
      <c r="C10" s="98"/>
      <c r="D10" s="105">
        <f>DETAILS!H16</f>
        <v>0</v>
      </c>
      <c r="E10" s="98"/>
    </row>
    <row r="11" spans="1:9" s="99" customFormat="1" ht="46.95" customHeight="1" x14ac:dyDescent="0.45">
      <c r="A11" s="96" t="s">
        <v>110</v>
      </c>
      <c r="B11" s="107">
        <f>DETAILS!H15</f>
        <v>0</v>
      </c>
      <c r="C11" s="98"/>
      <c r="D11" s="98"/>
      <c r="E11" s="98"/>
    </row>
    <row r="12" spans="1:9" s="99" customFormat="1" ht="46.95" customHeight="1" thickBot="1" x14ac:dyDescent="0.5">
      <c r="A12" s="108" t="s">
        <v>111</v>
      </c>
      <c r="B12" s="109">
        <f>IF(B11="Nil", B9-B10-0,B9-B10-B11)</f>
        <v>0</v>
      </c>
      <c r="C12" s="98"/>
      <c r="D12" s="98"/>
      <c r="E12" s="98"/>
    </row>
    <row r="13" spans="1:9" s="99" customFormat="1" ht="46.95" hidden="1" customHeight="1" outlineLevel="1" thickTop="1" x14ac:dyDescent="0.5">
      <c r="A13" s="96"/>
      <c r="B13" s="110" t="str">
        <f>DETAILS!I19</f>
        <v>()</v>
      </c>
      <c r="C13" s="111"/>
      <c r="D13" s="112" t="str">
        <f>"₦"&amp;TEXT(DETAILS!H18, "#,##0.00")</f>
        <v>₦0.00</v>
      </c>
      <c r="E13" s="98"/>
    </row>
    <row r="14" spans="1:9" s="99" customFormat="1" ht="46.95" hidden="1" customHeight="1" outlineLevel="1" x14ac:dyDescent="0.45">
      <c r="A14" s="96" t="s">
        <v>177</v>
      </c>
      <c r="B14" s="113">
        <f>IF(B11&lt;&gt;"Nil",B10+B11+B12,B10+B12)</f>
        <v>0</v>
      </c>
      <c r="C14" s="111"/>
      <c r="D14" s="111"/>
      <c r="E14" s="98"/>
    </row>
    <row r="15" spans="1:9" s="9" customFormat="1" ht="21" hidden="1" outlineLevel="1" x14ac:dyDescent="0.4">
      <c r="B15" s="35"/>
    </row>
    <row r="16" spans="1:9" s="8" customFormat="1" ht="18" hidden="1" outlineLevel="2" x14ac:dyDescent="0.35">
      <c r="A16" s="19" t="str">
        <f>"Certification of the sum of " &amp; D13 &amp; " " &amp; B13 &amp; " only, in favour of " &amp; B22 &amp; " is recommended, please."</f>
        <v>Certification of the sum of ₦0.00 () only, in favour of 0 is recommended, please.</v>
      </c>
      <c r="B16" s="36"/>
      <c r="C16" s="19"/>
      <c r="D16" s="19"/>
      <c r="E16" s="19"/>
    </row>
    <row r="17" spans="1:5" s="8" customFormat="1" ht="18.600000000000001" hidden="1" customHeight="1" outlineLevel="2" x14ac:dyDescent="0.35">
      <c r="A17" s="19" t="str">
        <f>SUBSTITUTE(A16, "Certification of the ", "")</f>
        <v>sum of ₦0.00 () only, in favour of 0 is recommended, please.</v>
      </c>
      <c r="B17" s="36"/>
      <c r="C17" s="19"/>
      <c r="D17" s="19"/>
      <c r="E17" s="19"/>
    </row>
    <row r="18" spans="1:5" s="8" customFormat="1" ht="16.2" hidden="1" customHeight="1" outlineLevel="2" x14ac:dyDescent="0.35">
      <c r="A18" s="19" t="str">
        <f>LEFT(SUBSTITUTE(A16,"Certification of the ",""),SEARCH("only",SUBSTITUTE(A16,"Certification of the ",""))+3)</f>
        <v>sum of ₦0.00 () only</v>
      </c>
      <c r="B18" s="36"/>
      <c r="C18" s="19"/>
      <c r="D18" s="19"/>
      <c r="E18" s="19"/>
    </row>
    <row r="19" spans="1:5" s="7" customFormat="1" ht="18" hidden="1" outlineLevel="2" x14ac:dyDescent="0.35">
      <c r="A19" s="20"/>
      <c r="B19" s="20"/>
      <c r="C19" s="20"/>
      <c r="D19" s="20"/>
      <c r="E19" s="20"/>
    </row>
    <row r="20" spans="1:5" s="8" customFormat="1" ht="18" hidden="1" outlineLevel="1" x14ac:dyDescent="0.35">
      <c r="A20" s="21" t="s">
        <v>4</v>
      </c>
      <c r="B20" s="44">
        <f>DETAILS!H3</f>
        <v>0</v>
      </c>
      <c r="C20" s="19"/>
      <c r="D20" s="19"/>
      <c r="E20" s="19"/>
    </row>
    <row r="21" spans="1:5" s="8" customFormat="1" ht="18" hidden="1" outlineLevel="1" x14ac:dyDescent="0.35">
      <c r="A21" s="21" t="s">
        <v>6</v>
      </c>
      <c r="B21" s="44">
        <f>DETAILS!H4</f>
        <v>0</v>
      </c>
      <c r="C21" s="19"/>
      <c r="D21" s="19"/>
      <c r="E21" s="19"/>
    </row>
    <row r="22" spans="1:5" s="8" customFormat="1" ht="18" hidden="1" outlineLevel="1" x14ac:dyDescent="0.35">
      <c r="A22" s="21" t="s">
        <v>8</v>
      </c>
      <c r="B22" s="44">
        <f>DETAILS!H5</f>
        <v>0</v>
      </c>
      <c r="C22" s="19" t="str">
        <f>UPPER(B22)</f>
        <v>0</v>
      </c>
      <c r="D22" s="19"/>
      <c r="E22" s="19"/>
    </row>
    <row r="23" spans="1:5" s="8" customFormat="1" ht="18" hidden="1" outlineLevel="1" x14ac:dyDescent="0.35">
      <c r="A23" s="21" t="s">
        <v>10</v>
      </c>
      <c r="B23" s="44">
        <f>DETAILS!H7</f>
        <v>0</v>
      </c>
      <c r="C23" s="19"/>
      <c r="D23" s="19"/>
      <c r="E23" s="19"/>
    </row>
    <row r="24" spans="1:5" s="8" customFormat="1" ht="18" hidden="1" outlineLevel="1" x14ac:dyDescent="0.35">
      <c r="A24" s="21"/>
      <c r="B24" s="47" t="str">
        <f>UPPER(B23)</f>
        <v>0</v>
      </c>
      <c r="C24" s="19"/>
      <c r="D24" s="19"/>
      <c r="E24" s="19"/>
    </row>
    <row r="25" spans="1:5" s="8" customFormat="1" ht="18" hidden="1" outlineLevel="1" x14ac:dyDescent="0.35">
      <c r="A25" s="21" t="s">
        <v>128</v>
      </c>
      <c r="B25" s="44">
        <f>DETAILS!H25</f>
        <v>0</v>
      </c>
      <c r="C25" s="19"/>
      <c r="D25" s="19"/>
      <c r="E25" s="19"/>
    </row>
    <row r="26" spans="1:5" s="8" customFormat="1" ht="18" hidden="1" outlineLevel="1" x14ac:dyDescent="0.35">
      <c r="A26" s="21" t="s">
        <v>12</v>
      </c>
      <c r="B26" s="44">
        <f>DETAILS!H8</f>
        <v>0</v>
      </c>
      <c r="C26" s="19"/>
      <c r="D26" s="19"/>
      <c r="E26" s="19"/>
    </row>
    <row r="27" spans="1:5" s="8" customFormat="1" ht="18" hidden="1" outlineLevel="1" x14ac:dyDescent="0.35">
      <c r="A27" s="60" t="s">
        <v>14</v>
      </c>
      <c r="B27" s="61">
        <f>DETAILS!E26</f>
        <v>0</v>
      </c>
      <c r="C27" s="58" t="s">
        <v>185</v>
      </c>
      <c r="D27" s="59">
        <f>DETAILS!H27</f>
        <v>0</v>
      </c>
      <c r="E27" s="19"/>
    </row>
    <row r="28" spans="1:5" s="8" customFormat="1" ht="18" hidden="1" outlineLevel="1" x14ac:dyDescent="0.35">
      <c r="A28" s="21" t="s">
        <v>112</v>
      </c>
      <c r="B28" s="46">
        <f>DETAILS!H28</f>
        <v>0</v>
      </c>
      <c r="C28" s="19"/>
      <c r="D28" s="19"/>
      <c r="E28" s="19"/>
    </row>
    <row r="29" spans="1:5" s="8" customFormat="1" ht="18" hidden="1" outlineLevel="1" x14ac:dyDescent="0.35">
      <c r="A29" s="21" t="s">
        <v>16</v>
      </c>
      <c r="B29" s="44">
        <f>DETAILS!H29</f>
        <v>0</v>
      </c>
      <c r="C29" s="19"/>
      <c r="D29" s="19"/>
      <c r="E29" s="19"/>
    </row>
    <row r="30" spans="1:5" s="8" customFormat="1" ht="18" hidden="1" outlineLevel="1" x14ac:dyDescent="0.35">
      <c r="A30" s="21" t="s">
        <v>127</v>
      </c>
      <c r="B30" s="44">
        <f>DETAILS!H29</f>
        <v>0</v>
      </c>
      <c r="C30" s="19"/>
      <c r="D30" s="19"/>
      <c r="E30" s="19"/>
    </row>
    <row r="31" spans="1:5" s="8" customFormat="1" ht="18" hidden="1" outlineLevel="1" x14ac:dyDescent="0.35">
      <c r="A31" s="21" t="s">
        <v>18</v>
      </c>
      <c r="B31" s="44">
        <f>DETAILS!E30</f>
        <v>0</v>
      </c>
      <c r="C31" s="19"/>
      <c r="D31" s="19"/>
      <c r="E31" s="19"/>
    </row>
    <row r="32" spans="1:5" s="8" customFormat="1" ht="18" hidden="1" outlineLevel="1" x14ac:dyDescent="0.35">
      <c r="A32" s="21" t="s">
        <v>20</v>
      </c>
      <c r="B32" s="44">
        <f>DETAILS!H31</f>
        <v>0</v>
      </c>
      <c r="C32" s="19"/>
      <c r="D32" s="19"/>
      <c r="E32" s="19"/>
    </row>
    <row r="33" spans="1:5" s="8" customFormat="1" ht="18" hidden="1" outlineLevel="1" x14ac:dyDescent="0.35">
      <c r="A33" s="21" t="s">
        <v>22</v>
      </c>
      <c r="B33" s="44">
        <f>DETAILS!H32</f>
        <v>0</v>
      </c>
      <c r="C33" s="19"/>
      <c r="D33" s="19"/>
      <c r="E33" s="19"/>
    </row>
    <row r="34" spans="1:5" s="8" customFormat="1" ht="18" hidden="1" outlineLevel="1" x14ac:dyDescent="0.35">
      <c r="A34" s="21" t="s">
        <v>31</v>
      </c>
      <c r="B34" s="44">
        <f>DETAILS!H33</f>
        <v>0</v>
      </c>
      <c r="C34" s="19"/>
      <c r="D34" s="19"/>
      <c r="E34" s="19"/>
    </row>
    <row r="35" spans="1:5" s="8" customFormat="1" ht="18" hidden="1" outlineLevel="1" x14ac:dyDescent="0.35">
      <c r="A35" s="21" t="s">
        <v>33</v>
      </c>
      <c r="B35" s="44">
        <f>DETAILS!H34</f>
        <v>0</v>
      </c>
      <c r="C35" s="19"/>
      <c r="D35" s="19"/>
      <c r="E35" s="19"/>
    </row>
    <row r="36" spans="1:5" s="7" customFormat="1" ht="18" hidden="1" outlineLevel="1" x14ac:dyDescent="0.35">
      <c r="A36" s="21" t="s">
        <v>168</v>
      </c>
      <c r="B36" s="114">
        <f>DETAILS!H35</f>
        <v>0</v>
      </c>
      <c r="C36" s="20"/>
      <c r="D36" s="20"/>
      <c r="E36" s="20"/>
    </row>
    <row r="37" spans="1:5" s="7" customFormat="1" ht="18" hidden="1" outlineLevel="1" x14ac:dyDescent="0.35">
      <c r="A37" s="21" t="s">
        <v>129</v>
      </c>
      <c r="B37" s="114">
        <f>DETAILS!H36</f>
        <v>0</v>
      </c>
      <c r="C37" s="20"/>
      <c r="D37" s="20"/>
      <c r="E37" s="20"/>
    </row>
    <row r="38" spans="1:5" s="7" customFormat="1" ht="72" hidden="1" customHeight="1" outlineLevel="1" x14ac:dyDescent="0.35">
      <c r="A38" s="21" t="s">
        <v>135</v>
      </c>
      <c r="B38" s="115">
        <f>DETAILS!H24</f>
        <v>0</v>
      </c>
      <c r="C38" s="20"/>
      <c r="D38" s="20"/>
      <c r="E38" s="20"/>
    </row>
    <row r="39" spans="1:5" s="7" customFormat="1" ht="18" hidden="1" outlineLevel="1" x14ac:dyDescent="0.35">
      <c r="A39" s="21" t="s">
        <v>136</v>
      </c>
      <c r="B39" s="116">
        <f>DETAILS!H56</f>
        <v>0</v>
      </c>
      <c r="C39" s="20"/>
      <c r="D39" s="20"/>
      <c r="E39" s="20"/>
    </row>
    <row r="40" spans="1:5" s="7" customFormat="1" ht="18" hidden="1" outlineLevel="1" x14ac:dyDescent="0.35">
      <c r="A40" s="21" t="s">
        <v>139</v>
      </c>
      <c r="B40" s="114">
        <f>DETAILS!H40</f>
        <v>0</v>
      </c>
      <c r="C40" s="20"/>
      <c r="D40" s="20"/>
      <c r="E40" s="20"/>
    </row>
    <row r="41" spans="1:5" s="7" customFormat="1" ht="18" hidden="1" outlineLevel="1" x14ac:dyDescent="0.35">
      <c r="A41" s="21" t="s">
        <v>142</v>
      </c>
      <c r="B41" s="114">
        <f>DETAILS!H41</f>
        <v>0</v>
      </c>
      <c r="C41" s="20"/>
      <c r="D41" s="20"/>
      <c r="E41" s="20"/>
    </row>
    <row r="42" spans="1:5" s="7" customFormat="1" ht="18" hidden="1" outlineLevel="1" x14ac:dyDescent="0.35">
      <c r="A42" s="21" t="s">
        <v>140</v>
      </c>
      <c r="B42" s="114">
        <f>DETAILS!H42</f>
        <v>0</v>
      </c>
      <c r="C42" s="20"/>
      <c r="D42" s="20"/>
      <c r="E42" s="20"/>
    </row>
    <row r="43" spans="1:5" s="7" customFormat="1" ht="18" hidden="1" outlineLevel="1" x14ac:dyDescent="0.35">
      <c r="A43" s="21" t="s">
        <v>141</v>
      </c>
      <c r="B43" s="114">
        <f>DETAILS!H43</f>
        <v>0</v>
      </c>
      <c r="C43" s="20"/>
      <c r="D43" s="20"/>
      <c r="E43" s="20"/>
    </row>
    <row r="44" spans="1:5" s="7" customFormat="1" ht="18" hidden="1" outlineLevel="1" x14ac:dyDescent="0.35">
      <c r="A44" s="21" t="s">
        <v>143</v>
      </c>
      <c r="B44" s="114">
        <f>DETAILS!H44</f>
        <v>0</v>
      </c>
      <c r="C44" s="20"/>
      <c r="D44" s="20"/>
      <c r="E44" s="20"/>
    </row>
    <row r="45" spans="1:5" s="7" customFormat="1" ht="18" hidden="1" outlineLevel="1" x14ac:dyDescent="0.35">
      <c r="A45" s="21" t="s">
        <v>144</v>
      </c>
      <c r="B45" s="114">
        <f>DETAILS!H46</f>
        <v>0</v>
      </c>
      <c r="C45" s="20"/>
      <c r="D45" s="20"/>
      <c r="E45" s="20"/>
    </row>
    <row r="46" spans="1:5" s="7" customFormat="1" ht="18" hidden="1" outlineLevel="1" x14ac:dyDescent="0.35">
      <c r="A46" s="21" t="s">
        <v>178</v>
      </c>
      <c r="B46" s="114">
        <f>DETAILS!H47</f>
        <v>0</v>
      </c>
      <c r="C46" s="20"/>
      <c r="D46" s="20"/>
      <c r="E46" s="20"/>
    </row>
    <row r="47" spans="1:5" s="7" customFormat="1" ht="18" hidden="1" outlineLevel="1" x14ac:dyDescent="0.35">
      <c r="A47" s="21" t="s">
        <v>179</v>
      </c>
      <c r="B47" s="114">
        <f>DETAILS!H48</f>
        <v>0</v>
      </c>
      <c r="C47" s="20"/>
      <c r="D47" s="20"/>
      <c r="E47" s="20"/>
    </row>
    <row r="48" spans="1:5" s="7" customFormat="1" ht="18" hidden="1" outlineLevel="1" x14ac:dyDescent="0.35">
      <c r="A48" s="21" t="s">
        <v>145</v>
      </c>
      <c r="B48" s="114">
        <f>DETAILS!H49</f>
        <v>0</v>
      </c>
      <c r="C48" s="20"/>
      <c r="D48" s="20"/>
      <c r="E48" s="20"/>
    </row>
    <row r="49" spans="1:5" s="7" customFormat="1" ht="18" hidden="1" outlineLevel="1" x14ac:dyDescent="0.35">
      <c r="A49" s="21" t="s">
        <v>146</v>
      </c>
      <c r="B49" s="114">
        <f>DETAILS!H50</f>
        <v>0</v>
      </c>
      <c r="C49" s="20"/>
      <c r="D49" s="20"/>
      <c r="E49" s="20"/>
    </row>
    <row r="50" spans="1:5" s="7" customFormat="1" ht="18" hidden="1" outlineLevel="1" x14ac:dyDescent="0.35">
      <c r="A50" s="21" t="s">
        <v>66</v>
      </c>
      <c r="B50" s="114">
        <f>DETAILS!H51</f>
        <v>0</v>
      </c>
      <c r="C50" s="20"/>
      <c r="D50" s="20"/>
      <c r="E50" s="20"/>
    </row>
    <row r="51" spans="1:5" s="7" customFormat="1" ht="18" hidden="1" outlineLevel="1" x14ac:dyDescent="0.35">
      <c r="A51" s="21" t="s">
        <v>147</v>
      </c>
      <c r="B51" s="114">
        <f>DETAILS!H52</f>
        <v>0</v>
      </c>
      <c r="C51" s="20"/>
      <c r="D51" s="20"/>
      <c r="E51" s="20"/>
    </row>
    <row r="52" spans="1:5" s="7" customFormat="1" ht="18" hidden="1" outlineLevel="1" x14ac:dyDescent="0.35">
      <c r="A52" s="21" t="s">
        <v>148</v>
      </c>
      <c r="B52" s="114">
        <f>DETAILS!H53</f>
        <v>0</v>
      </c>
      <c r="C52" s="20"/>
      <c r="D52" s="20"/>
      <c r="E52" s="20"/>
    </row>
    <row r="53" spans="1:5" s="7" customFormat="1" ht="18" hidden="1" outlineLevel="1" x14ac:dyDescent="0.35">
      <c r="A53" s="21" t="s">
        <v>74</v>
      </c>
      <c r="B53" s="114">
        <f>DETAILS!H54</f>
        <v>0</v>
      </c>
      <c r="C53" s="20"/>
      <c r="D53" s="20"/>
      <c r="E53" s="20"/>
    </row>
    <row r="54" spans="1:5" s="7" customFormat="1" ht="18" hidden="1" outlineLevel="1" x14ac:dyDescent="0.35">
      <c r="A54" s="21" t="s">
        <v>149</v>
      </c>
      <c r="B54" s="114">
        <f>DETAILS!H55</f>
        <v>0</v>
      </c>
      <c r="C54" s="20"/>
      <c r="D54" s="20"/>
      <c r="E54" s="20"/>
    </row>
    <row r="55" spans="1:5" s="8" customFormat="1" ht="18" hidden="1" outlineLevel="1" x14ac:dyDescent="0.35">
      <c r="A55" s="21" t="s">
        <v>137</v>
      </c>
      <c r="B55" s="117">
        <f>DETAILS!H45</f>
        <v>0</v>
      </c>
      <c r="C55" s="19"/>
      <c r="D55" s="19"/>
      <c r="E55" s="19"/>
    </row>
    <row r="56" spans="1:5" s="7" customFormat="1" ht="18" hidden="1" outlineLevel="1" x14ac:dyDescent="0.35">
      <c r="A56" s="25" t="s">
        <v>138</v>
      </c>
      <c r="B56" s="117">
        <f>DETAILS!H57</f>
        <v>0</v>
      </c>
      <c r="C56" s="20"/>
      <c r="D56" s="20"/>
      <c r="E56" s="20"/>
    </row>
    <row r="57" spans="1:5" ht="17.399999999999999" hidden="1" outlineLevel="1" x14ac:dyDescent="0.3">
      <c r="A57" s="26" t="s">
        <v>157</v>
      </c>
      <c r="B57" s="117">
        <f>DETAILS!H58</f>
        <v>0</v>
      </c>
    </row>
    <row r="58" spans="1:5" ht="17.399999999999999" hidden="1" outlineLevel="1" x14ac:dyDescent="0.3">
      <c r="A58" s="26" t="s">
        <v>158</v>
      </c>
      <c r="B58" s="118">
        <f>DETAILS!H62</f>
        <v>0</v>
      </c>
    </row>
    <row r="59" spans="1:5" ht="18" hidden="1" outlineLevel="1" x14ac:dyDescent="0.35">
      <c r="A59" s="26" t="s">
        <v>159</v>
      </c>
      <c r="B59" s="114">
        <f>DETAILS!H63</f>
        <v>0</v>
      </c>
    </row>
    <row r="60" spans="1:5" ht="18" hidden="1" outlineLevel="1" x14ac:dyDescent="0.35">
      <c r="A60" s="26" t="s">
        <v>160</v>
      </c>
      <c r="B60" s="114">
        <f>DETAILS!H64</f>
        <v>0</v>
      </c>
    </row>
    <row r="61" spans="1:5" ht="18" hidden="1" outlineLevel="1" x14ac:dyDescent="0.35">
      <c r="A61" s="26" t="s">
        <v>161</v>
      </c>
      <c r="B61" s="114">
        <f>DETAILS!H65</f>
        <v>0</v>
      </c>
    </row>
    <row r="62" spans="1:5" ht="18" hidden="1" outlineLevel="1" x14ac:dyDescent="0.35">
      <c r="A62" s="26" t="s">
        <v>162</v>
      </c>
      <c r="B62" s="114">
        <f>DETAILS!H66</f>
        <v>0</v>
      </c>
    </row>
    <row r="63" spans="1:5" ht="18" hidden="1" outlineLevel="1" x14ac:dyDescent="0.35">
      <c r="A63" s="26" t="s">
        <v>163</v>
      </c>
      <c r="B63" s="114">
        <f>DETAILS!H67</f>
        <v>0</v>
      </c>
    </row>
    <row r="64" spans="1:5" ht="18" hidden="1" outlineLevel="1" x14ac:dyDescent="0.35">
      <c r="A64" s="26" t="s">
        <v>164</v>
      </c>
      <c r="B64" s="114">
        <f>DETAILS!H68</f>
        <v>0</v>
      </c>
    </row>
    <row r="65" spans="1:2" ht="18" hidden="1" outlineLevel="1" x14ac:dyDescent="0.35">
      <c r="A65" s="26" t="s">
        <v>165</v>
      </c>
      <c r="B65" s="114">
        <f>DETAILS!H69</f>
        <v>0</v>
      </c>
    </row>
    <row r="66" spans="1:2" hidden="1" outlineLevel="1" x14ac:dyDescent="0.3">
      <c r="B66" s="38"/>
    </row>
    <row r="67" spans="1:2" ht="18" hidden="1" outlineLevel="1" x14ac:dyDescent="0.35">
      <c r="A67" s="62"/>
      <c r="B67" s="63"/>
    </row>
    <row r="68" spans="1:2" ht="18" hidden="1" outlineLevel="1" x14ac:dyDescent="0.35">
      <c r="A68" s="26" t="s">
        <v>186</v>
      </c>
      <c r="B68" s="151">
        <f>DETAILS!H73</f>
        <v>0</v>
      </c>
    </row>
    <row r="69" spans="1:2" ht="18" hidden="1" outlineLevel="1" x14ac:dyDescent="0.35">
      <c r="A69" s="65" t="s">
        <v>187</v>
      </c>
      <c r="B69" s="151">
        <f>DETAILS!H74</f>
        <v>0</v>
      </c>
    </row>
    <row r="70" spans="1:2" ht="18" hidden="1" outlineLevel="1" x14ac:dyDescent="0.35">
      <c r="A70" s="26" t="s">
        <v>188</v>
      </c>
      <c r="B70" s="151">
        <f>DETAILS!H75</f>
        <v>0</v>
      </c>
    </row>
    <row r="71" spans="1:2" ht="18" hidden="1" outlineLevel="1" x14ac:dyDescent="0.35">
      <c r="A71" s="65" t="s">
        <v>187</v>
      </c>
      <c r="B71" s="151">
        <f>DETAILS!H76</f>
        <v>0</v>
      </c>
    </row>
    <row r="72" spans="1:2" ht="15" collapsed="1" thickTop="1" x14ac:dyDescent="0.3">
      <c r="B72" s="38"/>
    </row>
  </sheetData>
  <sheetProtection algorithmName="SHA-512" hashValue="TfSRZooYfD8kHRsoqmCWtuZNrK1RwisCRUfD4h/KA86yrsribMgPaRkAUKyZJ7T0i43k/yFLzWF0Ipkx96DgnQ==" saltValue="X8odW0kVr+WrTYvwOCqTKQ==" spinCount="100000" sheet="1" objects="1" scenarios="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8DB09-8ADD-42DE-90D6-D5ACBFA751FC}">
  <sheetPr codeName="Sheet2">
    <tabColor rgb="FF0070C0"/>
    <pageSetUpPr fitToPage="1"/>
  </sheetPr>
  <dimension ref="A1:J56"/>
  <sheetViews>
    <sheetView showGridLines="0" view="pageBreakPreview" zoomScale="60" zoomScaleNormal="100" workbookViewId="0">
      <selection activeCell="C26" sqref="C26:I26"/>
    </sheetView>
  </sheetViews>
  <sheetFormatPr defaultColWidth="8.88671875" defaultRowHeight="15.6" x14ac:dyDescent="0.3"/>
  <cols>
    <col min="1" max="1" width="5.33203125" style="6" customWidth="1"/>
    <col min="2" max="2" width="48.77734375" style="6" customWidth="1"/>
    <col min="3" max="3" width="23" style="6" customWidth="1"/>
    <col min="4" max="4" width="25.77734375" style="6" customWidth="1"/>
    <col min="5" max="5" width="12" style="6" customWidth="1"/>
    <col min="6" max="6" width="8.33203125" style="6" bestFit="1" customWidth="1"/>
    <col min="7" max="7" width="11.6640625" style="6" customWidth="1"/>
    <col min="8" max="9" width="7.21875" style="6" customWidth="1"/>
    <col min="10" max="16384" width="8.88671875" style="6"/>
  </cols>
  <sheetData>
    <row r="1" spans="1:9" s="9" customFormat="1" ht="14.4" customHeight="1" x14ac:dyDescent="0.4">
      <c r="A1" s="9" t="s">
        <v>0</v>
      </c>
    </row>
    <row r="2" spans="1:9" s="9" customFormat="1" ht="21" x14ac:dyDescent="0.4">
      <c r="A2" s="183">
        <f>'PC 1'!B55</f>
        <v>0</v>
      </c>
      <c r="B2" s="183"/>
      <c r="C2" s="183"/>
      <c r="D2" s="183"/>
      <c r="E2" s="183"/>
      <c r="F2" s="183"/>
      <c r="G2" s="183"/>
      <c r="H2" s="183"/>
      <c r="I2" s="183"/>
    </row>
    <row r="3" spans="1:9" s="9" customFormat="1" ht="21" x14ac:dyDescent="0.4">
      <c r="A3" s="184" t="s">
        <v>94</v>
      </c>
      <c r="B3" s="184"/>
      <c r="C3" s="184"/>
      <c r="D3" s="184"/>
      <c r="E3" s="184"/>
      <c r="F3" s="184"/>
      <c r="G3" s="184"/>
      <c r="H3" s="184"/>
      <c r="I3" s="184"/>
    </row>
    <row r="4" spans="1:9" s="9" customFormat="1" ht="21" x14ac:dyDescent="0.4">
      <c r="A4" s="184" t="s">
        <v>93</v>
      </c>
      <c r="B4" s="184"/>
      <c r="C4" s="184"/>
      <c r="D4" s="184"/>
      <c r="E4" s="184"/>
      <c r="F4" s="184"/>
      <c r="G4" s="184"/>
      <c r="H4" s="184"/>
      <c r="I4" s="184"/>
    </row>
    <row r="5" spans="1:9" s="9" customFormat="1" ht="21" x14ac:dyDescent="0.4">
      <c r="A5" s="184" t="s">
        <v>2</v>
      </c>
      <c r="B5" s="184"/>
      <c r="C5" s="184"/>
      <c r="D5" s="184"/>
      <c r="E5" s="184"/>
      <c r="F5" s="184"/>
      <c r="G5" s="184"/>
      <c r="H5" s="184"/>
      <c r="I5" s="184"/>
    </row>
    <row r="6" spans="1:9" s="9" customFormat="1" ht="7.2" customHeight="1" x14ac:dyDescent="0.4">
      <c r="C6" s="186"/>
      <c r="D6" s="186"/>
      <c r="E6" s="186"/>
      <c r="F6" s="186"/>
      <c r="G6" s="186"/>
      <c r="H6" s="186"/>
      <c r="I6" s="186"/>
    </row>
    <row r="7" spans="1:9" s="9" customFormat="1" ht="21" x14ac:dyDescent="0.4">
      <c r="A7" s="10" t="str">
        <f>'PC 1'!A1</f>
        <v xml:space="preserve">Particulars of Contract: </v>
      </c>
      <c r="C7" s="186"/>
      <c r="D7" s="186"/>
      <c r="E7" s="186"/>
      <c r="F7" s="186"/>
      <c r="G7" s="186"/>
      <c r="H7" s="186"/>
      <c r="I7" s="186"/>
    </row>
    <row r="8" spans="1:9" s="9" customFormat="1" ht="22.2" customHeight="1" x14ac:dyDescent="0.4">
      <c r="A8" s="11" t="s">
        <v>3</v>
      </c>
      <c r="B8" s="11" t="s">
        <v>4</v>
      </c>
      <c r="C8" s="185">
        <f>'PC 1'!B20</f>
        <v>0</v>
      </c>
      <c r="D8" s="185"/>
      <c r="E8" s="185"/>
      <c r="F8" s="185"/>
      <c r="G8" s="185"/>
      <c r="H8" s="185"/>
      <c r="I8" s="185"/>
    </row>
    <row r="9" spans="1:9" s="9" customFormat="1" ht="22.2" customHeight="1" x14ac:dyDescent="0.4">
      <c r="A9" s="11" t="s">
        <v>5</v>
      </c>
      <c r="B9" s="11" t="s">
        <v>6</v>
      </c>
      <c r="C9" s="182">
        <f>'PC 1'!B21</f>
        <v>0</v>
      </c>
      <c r="D9" s="182"/>
      <c r="E9" s="182"/>
      <c r="F9" s="182"/>
      <c r="G9" s="182"/>
      <c r="H9" s="182"/>
      <c r="I9" s="182"/>
    </row>
    <row r="10" spans="1:9" s="9" customFormat="1" ht="22.2" customHeight="1" x14ac:dyDescent="0.4">
      <c r="A10" s="11" t="s">
        <v>7</v>
      </c>
      <c r="B10" s="11" t="s">
        <v>8</v>
      </c>
      <c r="C10" s="182">
        <f>'PC 1'!B22</f>
        <v>0</v>
      </c>
      <c r="D10" s="182"/>
      <c r="E10" s="182"/>
      <c r="F10" s="182"/>
      <c r="G10" s="182"/>
      <c r="H10" s="182"/>
      <c r="I10" s="182"/>
    </row>
    <row r="11" spans="1:9" s="9" customFormat="1" ht="39.6" customHeight="1" x14ac:dyDescent="0.4">
      <c r="A11" s="11" t="s">
        <v>9</v>
      </c>
      <c r="B11" s="11" t="s">
        <v>10</v>
      </c>
      <c r="C11" s="187">
        <f>'PC 1'!B23</f>
        <v>0</v>
      </c>
      <c r="D11" s="187"/>
      <c r="E11" s="187"/>
      <c r="F11" s="187"/>
      <c r="G11" s="187"/>
      <c r="H11" s="187"/>
      <c r="I11" s="187"/>
    </row>
    <row r="12" spans="1:9" s="9" customFormat="1" ht="22.2" customHeight="1" x14ac:dyDescent="0.4">
      <c r="A12" s="11" t="s">
        <v>11</v>
      </c>
      <c r="B12" s="11" t="s">
        <v>12</v>
      </c>
      <c r="C12" s="182">
        <f>'PC 1'!B26</f>
        <v>0</v>
      </c>
      <c r="D12" s="182"/>
      <c r="E12" s="182"/>
      <c r="F12" s="182"/>
      <c r="G12" s="182"/>
      <c r="H12" s="182"/>
      <c r="I12" s="182"/>
    </row>
    <row r="13" spans="1:9" s="9" customFormat="1" ht="21.6" customHeight="1" x14ac:dyDescent="0.4">
      <c r="A13" s="11" t="s">
        <v>13</v>
      </c>
      <c r="B13" s="11" t="s">
        <v>14</v>
      </c>
      <c r="C13" s="182">
        <f>'PC 1'!B27</f>
        <v>0</v>
      </c>
      <c r="D13" s="182"/>
      <c r="E13" s="182"/>
      <c r="F13" s="182"/>
      <c r="G13" s="182"/>
      <c r="H13" s="182"/>
      <c r="I13" s="182"/>
    </row>
    <row r="14" spans="1:9" s="9" customFormat="1" ht="21.6" customHeight="1" x14ac:dyDescent="0.4">
      <c r="A14" s="11" t="s">
        <v>15</v>
      </c>
      <c r="B14" s="11" t="s">
        <v>189</v>
      </c>
      <c r="C14" s="182">
        <f>'PC 1'!D27</f>
        <v>0</v>
      </c>
      <c r="D14" s="182"/>
      <c r="E14" s="182"/>
      <c r="F14" s="182"/>
      <c r="G14" s="182"/>
      <c r="H14" s="182"/>
      <c r="I14" s="182"/>
    </row>
    <row r="15" spans="1:9" s="9" customFormat="1" ht="22.2" customHeight="1" x14ac:dyDescent="0.4">
      <c r="A15" s="11" t="s">
        <v>17</v>
      </c>
      <c r="B15" s="11" t="s">
        <v>16</v>
      </c>
      <c r="C15" s="182">
        <f>'PC 1'!B29</f>
        <v>0</v>
      </c>
      <c r="D15" s="182"/>
      <c r="E15" s="182"/>
      <c r="F15" s="182"/>
      <c r="G15" s="182"/>
      <c r="H15" s="182"/>
      <c r="I15" s="182"/>
    </row>
    <row r="16" spans="1:9" s="9" customFormat="1" ht="22.2" customHeight="1" x14ac:dyDescent="0.4">
      <c r="A16" s="11" t="s">
        <v>19</v>
      </c>
      <c r="B16" s="11" t="s">
        <v>18</v>
      </c>
      <c r="C16" s="182">
        <f>'PC 1'!B31</f>
        <v>0</v>
      </c>
      <c r="D16" s="182"/>
      <c r="E16" s="182"/>
      <c r="F16" s="182"/>
      <c r="G16" s="182"/>
      <c r="H16" s="182"/>
      <c r="I16" s="182"/>
    </row>
    <row r="17" spans="1:9" s="9" customFormat="1" ht="22.2" customHeight="1" x14ac:dyDescent="0.4">
      <c r="A17" s="11" t="s">
        <v>21</v>
      </c>
      <c r="B17" s="11" t="s">
        <v>20</v>
      </c>
      <c r="C17" s="182">
        <f>'PC 1'!B32</f>
        <v>0</v>
      </c>
      <c r="D17" s="182"/>
      <c r="E17" s="182"/>
      <c r="F17" s="182"/>
      <c r="G17" s="182"/>
      <c r="H17" s="182"/>
      <c r="I17" s="182"/>
    </row>
    <row r="18" spans="1:9" s="9" customFormat="1" ht="22.2" customHeight="1" x14ac:dyDescent="0.4">
      <c r="A18" s="11" t="s">
        <v>23</v>
      </c>
      <c r="B18" s="11" t="s">
        <v>22</v>
      </c>
      <c r="C18" s="182">
        <f>'PC 1'!B33</f>
        <v>0</v>
      </c>
      <c r="D18" s="182"/>
      <c r="E18" s="182"/>
      <c r="F18" s="182"/>
      <c r="G18" s="182"/>
      <c r="H18" s="182"/>
      <c r="I18" s="182"/>
    </row>
    <row r="19" spans="1:9" s="9" customFormat="1" ht="22.2" customHeight="1" x14ac:dyDescent="0.4">
      <c r="A19" s="11" t="s">
        <v>24</v>
      </c>
      <c r="B19" s="11" t="s">
        <v>102</v>
      </c>
      <c r="C19" s="181">
        <f>'PC 1'!B2</f>
        <v>0</v>
      </c>
      <c r="D19" s="181"/>
      <c r="E19" s="181"/>
      <c r="F19" s="181"/>
      <c r="G19" s="181"/>
      <c r="H19" s="181"/>
      <c r="I19" s="181"/>
    </row>
    <row r="20" spans="1:9" s="9" customFormat="1" ht="22.2" customHeight="1" x14ac:dyDescent="0.4">
      <c r="A20" s="11" t="s">
        <v>26</v>
      </c>
      <c r="B20" s="11" t="s">
        <v>169</v>
      </c>
      <c r="C20" s="181">
        <f>'PC 1'!B3</f>
        <v>0</v>
      </c>
      <c r="D20" s="181"/>
      <c r="E20" s="181"/>
      <c r="F20" s="181"/>
      <c r="G20" s="181"/>
      <c r="H20" s="181"/>
      <c r="I20" s="181"/>
    </row>
    <row r="21" spans="1:9" s="9" customFormat="1" ht="22.2" customHeight="1" x14ac:dyDescent="0.4">
      <c r="A21" s="11" t="s">
        <v>28</v>
      </c>
      <c r="B21" s="11" t="s">
        <v>25</v>
      </c>
      <c r="C21" s="181">
        <f>'PC 1'!B4</f>
        <v>0</v>
      </c>
      <c r="D21" s="181"/>
      <c r="E21" s="181"/>
      <c r="F21" s="181"/>
      <c r="G21" s="181"/>
      <c r="H21" s="181"/>
      <c r="I21" s="181"/>
    </row>
    <row r="22" spans="1:9" s="9" customFormat="1" ht="22.2" customHeight="1" x14ac:dyDescent="0.4">
      <c r="A22" s="11" t="s">
        <v>30</v>
      </c>
      <c r="B22" s="11" t="s">
        <v>27</v>
      </c>
      <c r="C22" s="181">
        <f>'PC 1'!B10</f>
        <v>0</v>
      </c>
      <c r="D22" s="181"/>
      <c r="E22" s="181"/>
      <c r="F22" s="181"/>
      <c r="G22" s="181"/>
      <c r="H22" s="181"/>
      <c r="I22" s="181"/>
    </row>
    <row r="23" spans="1:9" s="9" customFormat="1" ht="22.2" customHeight="1" x14ac:dyDescent="0.4">
      <c r="A23" s="11" t="s">
        <v>32</v>
      </c>
      <c r="B23" s="11" t="s">
        <v>29</v>
      </c>
      <c r="C23" s="181">
        <f>'PC 1'!B5</f>
        <v>0</v>
      </c>
      <c r="D23" s="181"/>
      <c r="E23" s="181"/>
      <c r="F23" s="181"/>
      <c r="G23" s="181"/>
      <c r="H23" s="181"/>
      <c r="I23" s="181"/>
    </row>
    <row r="24" spans="1:9" s="9" customFormat="1" ht="22.2" customHeight="1" x14ac:dyDescent="0.4">
      <c r="A24" s="11" t="s">
        <v>34</v>
      </c>
      <c r="B24" s="11" t="s">
        <v>31</v>
      </c>
      <c r="C24" s="196">
        <f>'PC 1'!B34</f>
        <v>0</v>
      </c>
      <c r="D24" s="185"/>
      <c r="E24" s="185"/>
      <c r="F24" s="185"/>
      <c r="G24" s="185"/>
      <c r="H24" s="185"/>
      <c r="I24" s="185"/>
    </row>
    <row r="25" spans="1:9" s="9" customFormat="1" ht="22.2" customHeight="1" x14ac:dyDescent="0.4">
      <c r="A25" s="11" t="s">
        <v>36</v>
      </c>
      <c r="B25" s="11" t="s">
        <v>33</v>
      </c>
      <c r="C25" s="182">
        <f>'PC 1'!B35</f>
        <v>0</v>
      </c>
      <c r="D25" s="182"/>
      <c r="E25" s="182"/>
      <c r="F25" s="182"/>
      <c r="G25" s="182"/>
      <c r="H25" s="182"/>
      <c r="I25" s="182"/>
    </row>
    <row r="26" spans="1:9" s="9" customFormat="1" ht="22.2" customHeight="1" x14ac:dyDescent="0.4">
      <c r="A26" s="11" t="s">
        <v>38</v>
      </c>
      <c r="B26" s="11" t="s">
        <v>35</v>
      </c>
      <c r="C26" s="181">
        <f>'PC 1'!B11</f>
        <v>0</v>
      </c>
      <c r="D26" s="181"/>
      <c r="E26" s="181"/>
      <c r="F26" s="181"/>
      <c r="G26" s="181"/>
      <c r="H26" s="181"/>
      <c r="I26" s="181"/>
    </row>
    <row r="27" spans="1:9" s="9" customFormat="1" ht="22.2" customHeight="1" x14ac:dyDescent="0.4">
      <c r="A27" s="11" t="s">
        <v>40</v>
      </c>
      <c r="B27" s="11" t="s">
        <v>37</v>
      </c>
      <c r="C27" s="181">
        <f>'PC 1'!B6</f>
        <v>0</v>
      </c>
      <c r="D27" s="181"/>
      <c r="E27" s="181"/>
      <c r="F27" s="181"/>
      <c r="G27" s="181"/>
      <c r="H27" s="181"/>
      <c r="I27" s="181"/>
    </row>
    <row r="28" spans="1:9" s="9" customFormat="1" ht="22.2" customHeight="1" x14ac:dyDescent="0.4">
      <c r="A28" s="11" t="s">
        <v>170</v>
      </c>
      <c r="B28" s="11" t="s">
        <v>39</v>
      </c>
      <c r="C28" s="181">
        <f>'PC 1'!B12</f>
        <v>0</v>
      </c>
      <c r="D28" s="181"/>
      <c r="E28" s="181"/>
      <c r="F28" s="181"/>
      <c r="G28" s="181"/>
      <c r="H28" s="181"/>
      <c r="I28" s="181"/>
    </row>
    <row r="29" spans="1:9" s="9" customFormat="1" ht="22.2" customHeight="1" x14ac:dyDescent="0.4">
      <c r="A29" s="11" t="s">
        <v>190</v>
      </c>
      <c r="B29" s="11" t="s">
        <v>41</v>
      </c>
      <c r="C29" s="182" t="s">
        <v>103</v>
      </c>
      <c r="D29" s="182"/>
      <c r="E29" s="182"/>
      <c r="F29" s="182"/>
      <c r="G29" s="182"/>
      <c r="H29" s="182"/>
      <c r="I29" s="182"/>
    </row>
    <row r="30" spans="1:9" s="9" customFormat="1" ht="22.2" customHeight="1" x14ac:dyDescent="0.4">
      <c r="A30" s="11"/>
      <c r="B30" s="11" t="s">
        <v>42</v>
      </c>
      <c r="C30" s="182"/>
      <c r="D30" s="182"/>
      <c r="E30" s="182"/>
      <c r="F30" s="182"/>
      <c r="G30" s="182"/>
      <c r="H30" s="182"/>
      <c r="I30" s="182"/>
    </row>
    <row r="31" spans="1:9" s="9" customFormat="1" ht="13.95" customHeight="1" x14ac:dyDescent="0.4">
      <c r="A31" s="186"/>
      <c r="B31" s="186"/>
      <c r="C31" s="186"/>
      <c r="D31" s="186"/>
      <c r="E31" s="186"/>
      <c r="F31" s="186"/>
      <c r="G31" s="186"/>
      <c r="H31" s="186"/>
      <c r="I31" s="186"/>
    </row>
    <row r="32" spans="1:9" s="9" customFormat="1" ht="21" x14ac:dyDescent="0.4">
      <c r="A32" s="192" t="s">
        <v>43</v>
      </c>
      <c r="B32" s="192"/>
      <c r="C32" s="192"/>
      <c r="D32" s="192"/>
      <c r="E32" s="192"/>
      <c r="F32" s="192"/>
      <c r="G32" s="192"/>
      <c r="H32" s="192"/>
      <c r="I32" s="192"/>
    </row>
    <row r="33" spans="1:10" s="9" customFormat="1" ht="21" x14ac:dyDescent="0.4">
      <c r="A33" s="9" t="s">
        <v>44</v>
      </c>
      <c r="B33" s="186" t="s">
        <v>45</v>
      </c>
      <c r="C33" s="186"/>
      <c r="D33" s="186"/>
      <c r="E33" s="186"/>
      <c r="F33" s="186"/>
      <c r="G33" s="186"/>
      <c r="H33" s="186"/>
      <c r="I33" s="186"/>
    </row>
    <row r="34" spans="1:10" s="9" customFormat="1" ht="21" x14ac:dyDescent="0.4">
      <c r="A34" s="9" t="s">
        <v>46</v>
      </c>
      <c r="B34" s="186" t="s">
        <v>47</v>
      </c>
      <c r="C34" s="186"/>
      <c r="D34" s="186"/>
      <c r="E34" s="186"/>
      <c r="F34" s="186"/>
      <c r="G34" s="186"/>
      <c r="H34" s="186"/>
      <c r="I34" s="186"/>
    </row>
    <row r="35" spans="1:10" s="9" customFormat="1" ht="21" x14ac:dyDescent="0.4">
      <c r="A35" s="9" t="s">
        <v>48</v>
      </c>
      <c r="B35" s="186" t="s">
        <v>49</v>
      </c>
      <c r="C35" s="186"/>
      <c r="D35" s="186"/>
      <c r="E35" s="186"/>
      <c r="F35" s="186"/>
      <c r="G35" s="186"/>
      <c r="H35" s="186"/>
      <c r="I35" s="186"/>
    </row>
    <row r="36" spans="1:10" s="9" customFormat="1" ht="21" x14ac:dyDescent="0.4">
      <c r="A36" s="9" t="s">
        <v>50</v>
      </c>
      <c r="B36" s="186" t="s">
        <v>51</v>
      </c>
      <c r="C36" s="186"/>
      <c r="D36" s="186"/>
      <c r="E36" s="186"/>
      <c r="F36" s="186"/>
      <c r="G36" s="186"/>
      <c r="H36" s="186"/>
      <c r="I36" s="186"/>
    </row>
    <row r="37" spans="1:10" s="9" customFormat="1" ht="22.95" customHeight="1" x14ac:dyDescent="0.4">
      <c r="A37" s="192" t="s">
        <v>92</v>
      </c>
      <c r="B37" s="192"/>
      <c r="C37" s="192"/>
      <c r="D37" s="192"/>
      <c r="E37" s="192"/>
      <c r="F37" s="192"/>
      <c r="G37" s="192"/>
      <c r="H37" s="192"/>
      <c r="I37" s="192"/>
    </row>
    <row r="38" spans="1:10" s="9" customFormat="1" ht="14.4" customHeight="1" x14ac:dyDescent="0.4">
      <c r="A38" s="189" t="str">
        <f>'PC 1'!A16</f>
        <v>Certification of the sum of ₦0.00 0 only, in favour of 0 is recommended, please.</v>
      </c>
      <c r="B38" s="189"/>
      <c r="C38" s="189"/>
      <c r="D38" s="189"/>
      <c r="E38" s="189"/>
      <c r="F38" s="189"/>
      <c r="G38" s="189"/>
      <c r="H38" s="189"/>
      <c r="I38" s="189"/>
    </row>
    <row r="39" spans="1:10" s="9" customFormat="1" ht="21" x14ac:dyDescent="0.4">
      <c r="A39" s="189"/>
      <c r="B39" s="189"/>
      <c r="C39" s="189"/>
      <c r="D39" s="189"/>
      <c r="E39" s="189"/>
      <c r="F39" s="189"/>
      <c r="G39" s="189"/>
      <c r="H39" s="189"/>
      <c r="I39" s="189"/>
    </row>
    <row r="40" spans="1:10" s="9" customFormat="1" ht="21" x14ac:dyDescent="0.4">
      <c r="A40" s="189"/>
      <c r="B40" s="189"/>
      <c r="C40" s="189"/>
      <c r="D40" s="189"/>
      <c r="E40" s="189"/>
      <c r="F40" s="189"/>
      <c r="G40" s="189"/>
      <c r="H40" s="189"/>
      <c r="I40" s="189"/>
    </row>
    <row r="41" spans="1:10" s="9" customFormat="1" ht="13.2" customHeight="1" x14ac:dyDescent="0.4">
      <c r="A41" s="193"/>
      <c r="B41" s="193"/>
      <c r="C41" s="193"/>
      <c r="D41" s="193"/>
      <c r="E41" s="193"/>
      <c r="F41" s="193"/>
      <c r="G41" s="193"/>
      <c r="H41" s="193"/>
      <c r="I41" s="193"/>
    </row>
    <row r="42" spans="1:10" s="9" customFormat="1" ht="13.95" customHeight="1" x14ac:dyDescent="0.4">
      <c r="A42" s="193"/>
      <c r="B42" s="193"/>
      <c r="C42" s="193"/>
      <c r="D42" s="193"/>
      <c r="E42" s="193"/>
      <c r="F42" s="193"/>
      <c r="G42" s="193"/>
      <c r="H42" s="193"/>
      <c r="I42" s="193"/>
    </row>
    <row r="43" spans="1:10" s="9" customFormat="1" ht="22.2" customHeight="1" x14ac:dyDescent="0.4">
      <c r="A43" s="194" t="s">
        <v>53</v>
      </c>
      <c r="B43" s="195"/>
      <c r="C43" s="195"/>
      <c r="D43" s="191" t="s">
        <v>53</v>
      </c>
      <c r="E43" s="191"/>
      <c r="F43" s="191"/>
      <c r="G43" s="191"/>
      <c r="H43" s="191"/>
      <c r="I43" s="191"/>
    </row>
    <row r="44" spans="1:10" s="9" customFormat="1" ht="20.399999999999999" customHeight="1" x14ac:dyDescent="0.4">
      <c r="A44" s="190" t="s">
        <v>54</v>
      </c>
      <c r="B44" s="190"/>
      <c r="C44" s="190"/>
      <c r="D44" s="188">
        <f>'PC 1'!B68</f>
        <v>0</v>
      </c>
      <c r="E44" s="188"/>
      <c r="F44" s="188"/>
      <c r="G44" s="188"/>
      <c r="H44" s="188"/>
      <c r="I44" s="188"/>
    </row>
    <row r="45" spans="1:10" s="9" customFormat="1" ht="22.95" customHeight="1" x14ac:dyDescent="0.4">
      <c r="A45" s="190" t="s">
        <v>95</v>
      </c>
      <c r="B45" s="190"/>
      <c r="C45" s="190"/>
      <c r="D45" s="188">
        <f>'PC 1'!B69</f>
        <v>0</v>
      </c>
      <c r="E45" s="188"/>
      <c r="F45" s="188"/>
      <c r="G45" s="188"/>
      <c r="H45" s="188"/>
      <c r="I45" s="188"/>
    </row>
    <row r="46" spans="1:10" s="9" customFormat="1" ht="27.6" customHeight="1" x14ac:dyDescent="0.4">
      <c r="A46" s="199"/>
      <c r="B46" s="199"/>
      <c r="C46" s="199"/>
      <c r="D46" s="202">
        <f>'PC 1'!B36</f>
        <v>0</v>
      </c>
      <c r="E46" s="202"/>
      <c r="F46" s="202"/>
      <c r="G46" s="202"/>
      <c r="H46" s="202"/>
      <c r="I46" s="202"/>
      <c r="J46" s="12"/>
    </row>
    <row r="47" spans="1:10" s="9" customFormat="1" ht="18.600000000000001" customHeight="1" x14ac:dyDescent="0.4">
      <c r="A47" s="200" t="s">
        <v>55</v>
      </c>
      <c r="B47" s="200"/>
      <c r="C47" s="200"/>
      <c r="D47" s="200"/>
      <c r="E47" s="200"/>
      <c r="F47" s="200"/>
      <c r="G47" s="200"/>
      <c r="H47" s="200"/>
    </row>
    <row r="48" spans="1:10" s="9" customFormat="1" ht="14.4" hidden="1" customHeight="1" x14ac:dyDescent="0.4">
      <c r="A48" s="200"/>
      <c r="B48" s="200"/>
      <c r="C48" s="200"/>
      <c r="D48" s="200"/>
      <c r="E48" s="200"/>
      <c r="F48" s="200"/>
      <c r="G48" s="200"/>
      <c r="H48" s="200"/>
    </row>
    <row r="49" spans="1:9" s="9" customFormat="1" ht="22.2" customHeight="1" x14ac:dyDescent="0.4">
      <c r="A49" s="200"/>
      <c r="B49" s="200"/>
      <c r="C49" s="200"/>
      <c r="D49" s="200"/>
      <c r="E49" s="200"/>
      <c r="F49" s="200"/>
      <c r="G49" s="200"/>
      <c r="H49" s="200"/>
    </row>
    <row r="50" spans="1:9" s="9" customFormat="1" ht="14.4" customHeight="1" x14ac:dyDescent="0.4">
      <c r="A50" s="194" t="s">
        <v>100</v>
      </c>
      <c r="B50" s="195"/>
      <c r="C50" s="201" t="s">
        <v>100</v>
      </c>
      <c r="D50" s="200"/>
      <c r="E50" s="203" t="s">
        <v>100</v>
      </c>
      <c r="F50" s="203"/>
      <c r="G50" s="203"/>
      <c r="H50" s="203"/>
      <c r="I50" s="203"/>
    </row>
    <row r="51" spans="1:9" s="10" customFormat="1" ht="23.4" customHeight="1" x14ac:dyDescent="0.35">
      <c r="A51" s="197" t="s">
        <v>56</v>
      </c>
      <c r="B51" s="197"/>
      <c r="C51" s="198" t="s">
        <v>96</v>
      </c>
      <c r="D51" s="198"/>
      <c r="E51" s="183" t="s">
        <v>97</v>
      </c>
      <c r="F51" s="183"/>
      <c r="G51" s="183"/>
      <c r="H51" s="183"/>
      <c r="I51" s="183"/>
    </row>
    <row r="52" spans="1:9" s="10" customFormat="1" ht="22.2" customHeight="1" x14ac:dyDescent="0.35">
      <c r="A52" s="197" t="s">
        <v>98</v>
      </c>
      <c r="B52" s="197"/>
      <c r="C52" s="198" t="s">
        <v>99</v>
      </c>
      <c r="D52" s="198"/>
      <c r="E52" s="183" t="s">
        <v>101</v>
      </c>
      <c r="F52" s="183"/>
      <c r="G52" s="183"/>
      <c r="H52" s="183"/>
      <c r="I52" s="183"/>
    </row>
    <row r="53" spans="1:9" s="7" customFormat="1" ht="14.4" customHeight="1" x14ac:dyDescent="0.35"/>
    <row r="54" spans="1:9" s="7" customFormat="1" ht="14.4" customHeight="1" x14ac:dyDescent="0.35"/>
    <row r="55" spans="1:9" ht="14.4" customHeight="1" x14ac:dyDescent="0.3"/>
    <row r="56" spans="1:9" ht="14.4" customHeight="1" x14ac:dyDescent="0.3"/>
  </sheetData>
  <sheetProtection algorithmName="SHA-512" hashValue="/ZL9vw+w/MGVh2p/pN9qyKFCBd/lZ99u5FVQ7UHIdVPr4D9BMDskpB6vnGNgevMIW9jzz4S6XWT/jT1sAjtk9Q==" saltValue="OfD4XRZjXkwA548NNd0ydA==" spinCount="100000" sheet="1" objects="1" scenarios="1"/>
  <mergeCells count="56">
    <mergeCell ref="C21:I21"/>
    <mergeCell ref="C22:I22"/>
    <mergeCell ref="A52:B52"/>
    <mergeCell ref="C52:D52"/>
    <mergeCell ref="A51:B51"/>
    <mergeCell ref="C51:D51"/>
    <mergeCell ref="A46:C46"/>
    <mergeCell ref="A47:H49"/>
    <mergeCell ref="A50:B50"/>
    <mergeCell ref="C50:D50"/>
    <mergeCell ref="D46:I46"/>
    <mergeCell ref="E50:I50"/>
    <mergeCell ref="E51:I51"/>
    <mergeCell ref="E52:I52"/>
    <mergeCell ref="A32:I32"/>
    <mergeCell ref="B33:I33"/>
    <mergeCell ref="A31:I31"/>
    <mergeCell ref="B34:I34"/>
    <mergeCell ref="C23:I23"/>
    <mergeCell ref="C24:I24"/>
    <mergeCell ref="C25:I25"/>
    <mergeCell ref="C26:I26"/>
    <mergeCell ref="C27:I27"/>
    <mergeCell ref="C28:I28"/>
    <mergeCell ref="C29:I29"/>
    <mergeCell ref="C30:I30"/>
    <mergeCell ref="D45:I45"/>
    <mergeCell ref="A38:I40"/>
    <mergeCell ref="A45:C45"/>
    <mergeCell ref="D43:I43"/>
    <mergeCell ref="B35:I35"/>
    <mergeCell ref="B36:I36"/>
    <mergeCell ref="A37:I37"/>
    <mergeCell ref="A41:I42"/>
    <mergeCell ref="A43:C43"/>
    <mergeCell ref="A44:C44"/>
    <mergeCell ref="D44:I44"/>
    <mergeCell ref="C9:I9"/>
    <mergeCell ref="C10:I10"/>
    <mergeCell ref="C12:I12"/>
    <mergeCell ref="A2:I2"/>
    <mergeCell ref="A3:I3"/>
    <mergeCell ref="A4:I4"/>
    <mergeCell ref="A5:I5"/>
    <mergeCell ref="C8:I8"/>
    <mergeCell ref="C6:I6"/>
    <mergeCell ref="C7:I7"/>
    <mergeCell ref="C11:I11"/>
    <mergeCell ref="C20:I20"/>
    <mergeCell ref="C13:I13"/>
    <mergeCell ref="C15:I15"/>
    <mergeCell ref="C16:I16"/>
    <mergeCell ref="C17:I17"/>
    <mergeCell ref="C14:I14"/>
    <mergeCell ref="C18:I18"/>
    <mergeCell ref="C19:I19"/>
  </mergeCells>
  <phoneticPr fontId="16" type="noConversion"/>
  <pageMargins left="0.7" right="0.7" top="0.75" bottom="0.75" header="0.3" footer="0.3"/>
  <pageSetup scale="60"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93551-3041-4A4A-B7E3-7F56097C5DC6}">
  <sheetPr>
    <tabColor rgb="FF0070C0"/>
    <pageSetUpPr fitToPage="1"/>
  </sheetPr>
  <dimension ref="A1:J55"/>
  <sheetViews>
    <sheetView showGridLines="0" view="pageBreakPreview" topLeftCell="A2" zoomScale="60" zoomScaleNormal="100" workbookViewId="0">
      <selection activeCell="C26" sqref="C26:I26"/>
    </sheetView>
  </sheetViews>
  <sheetFormatPr defaultColWidth="8.88671875" defaultRowHeight="15.6" x14ac:dyDescent="0.3"/>
  <cols>
    <col min="1" max="1" width="5.33203125" style="6" customWidth="1"/>
    <col min="2" max="2" width="48.77734375" style="6" customWidth="1"/>
    <col min="3" max="3" width="23" style="6" customWidth="1"/>
    <col min="4" max="4" width="25.77734375" style="6" customWidth="1"/>
    <col min="5" max="5" width="12" style="6" customWidth="1"/>
    <col min="6" max="6" width="8.33203125" style="6" bestFit="1" customWidth="1"/>
    <col min="7" max="7" width="11.6640625" style="6" customWidth="1"/>
    <col min="8" max="9" width="7.21875" style="6" customWidth="1"/>
    <col min="10" max="16384" width="8.88671875" style="6"/>
  </cols>
  <sheetData>
    <row r="1" spans="1:9" s="9" customFormat="1" ht="14.4" customHeight="1" x14ac:dyDescent="0.4">
      <c r="A1" s="9" t="s">
        <v>0</v>
      </c>
    </row>
    <row r="2" spans="1:9" s="9" customFormat="1" ht="21" x14ac:dyDescent="0.4">
      <c r="A2" s="183">
        <f>'PC 2'!B55</f>
        <v>0</v>
      </c>
      <c r="B2" s="183"/>
      <c r="C2" s="183"/>
      <c r="D2" s="183"/>
      <c r="E2" s="183"/>
      <c r="F2" s="183"/>
      <c r="G2" s="183"/>
      <c r="H2" s="183"/>
      <c r="I2" s="183"/>
    </row>
    <row r="3" spans="1:9" s="9" customFormat="1" ht="21" x14ac:dyDescent="0.4">
      <c r="A3" s="184" t="s">
        <v>94</v>
      </c>
      <c r="B3" s="184"/>
      <c r="C3" s="184"/>
      <c r="D3" s="184"/>
      <c r="E3" s="184"/>
      <c r="F3" s="184"/>
      <c r="G3" s="184"/>
      <c r="H3" s="184"/>
      <c r="I3" s="184"/>
    </row>
    <row r="4" spans="1:9" s="9" customFormat="1" ht="21" x14ac:dyDescent="0.4">
      <c r="A4" s="184" t="s">
        <v>93</v>
      </c>
      <c r="B4" s="184"/>
      <c r="C4" s="184"/>
      <c r="D4" s="184"/>
      <c r="E4" s="184"/>
      <c r="F4" s="184"/>
      <c r="G4" s="184"/>
      <c r="H4" s="184"/>
      <c r="I4" s="184"/>
    </row>
    <row r="5" spans="1:9" s="9" customFormat="1" ht="21" x14ac:dyDescent="0.4">
      <c r="A5" s="184" t="s">
        <v>2</v>
      </c>
      <c r="B5" s="184"/>
      <c r="C5" s="184"/>
      <c r="D5" s="184"/>
      <c r="E5" s="184"/>
      <c r="F5" s="184"/>
      <c r="G5" s="184"/>
      <c r="H5" s="184"/>
      <c r="I5" s="184"/>
    </row>
    <row r="6" spans="1:9" s="9" customFormat="1" ht="21" x14ac:dyDescent="0.4">
      <c r="C6" s="186"/>
      <c r="D6" s="186"/>
      <c r="E6" s="186"/>
      <c r="F6" s="186"/>
      <c r="G6" s="186"/>
      <c r="H6" s="186"/>
      <c r="I6" s="186"/>
    </row>
    <row r="7" spans="1:9" s="9" customFormat="1" ht="21" x14ac:dyDescent="0.4">
      <c r="A7" s="10" t="str">
        <f>'PC 2'!A1</f>
        <v xml:space="preserve">Particulars of Contract: </v>
      </c>
      <c r="C7" s="186"/>
      <c r="D7" s="186"/>
      <c r="E7" s="186"/>
      <c r="F7" s="186"/>
      <c r="G7" s="186"/>
      <c r="H7" s="186"/>
      <c r="I7" s="186"/>
    </row>
    <row r="8" spans="1:9" s="9" customFormat="1" ht="22.2" customHeight="1" x14ac:dyDescent="0.4">
      <c r="A8" s="11" t="s">
        <v>3</v>
      </c>
      <c r="B8" s="11" t="s">
        <v>4</v>
      </c>
      <c r="C8" s="185">
        <f>'PC 2'!B20</f>
        <v>0</v>
      </c>
      <c r="D8" s="185"/>
      <c r="E8" s="185"/>
      <c r="F8" s="185"/>
      <c r="G8" s="185"/>
      <c r="H8" s="185"/>
      <c r="I8" s="185"/>
    </row>
    <row r="9" spans="1:9" s="9" customFormat="1" ht="22.2" customHeight="1" x14ac:dyDescent="0.4">
      <c r="A9" s="11" t="s">
        <v>5</v>
      </c>
      <c r="B9" s="11" t="s">
        <v>6</v>
      </c>
      <c r="C9" s="182">
        <f>'PC 2'!B21</f>
        <v>0</v>
      </c>
      <c r="D9" s="182"/>
      <c r="E9" s="182"/>
      <c r="F9" s="182"/>
      <c r="G9" s="182"/>
      <c r="H9" s="182"/>
      <c r="I9" s="182"/>
    </row>
    <row r="10" spans="1:9" s="9" customFormat="1" ht="22.2" customHeight="1" x14ac:dyDescent="0.4">
      <c r="A10" s="11" t="s">
        <v>7</v>
      </c>
      <c r="B10" s="11" t="s">
        <v>8</v>
      </c>
      <c r="C10" s="182">
        <f>'PC 2'!B22</f>
        <v>0</v>
      </c>
      <c r="D10" s="182"/>
      <c r="E10" s="182"/>
      <c r="F10" s="182"/>
      <c r="G10" s="182"/>
      <c r="H10" s="182"/>
      <c r="I10" s="182"/>
    </row>
    <row r="11" spans="1:9" s="9" customFormat="1" ht="39" customHeight="1" x14ac:dyDescent="0.4">
      <c r="A11" s="11" t="s">
        <v>9</v>
      </c>
      <c r="B11" s="11" t="s">
        <v>10</v>
      </c>
      <c r="C11" s="187">
        <f>'PC 2'!B23</f>
        <v>0</v>
      </c>
      <c r="D11" s="187"/>
      <c r="E11" s="187"/>
      <c r="F11" s="187"/>
      <c r="G11" s="187"/>
      <c r="H11" s="187"/>
      <c r="I11" s="187"/>
    </row>
    <row r="12" spans="1:9" s="9" customFormat="1" ht="22.2" customHeight="1" x14ac:dyDescent="0.4">
      <c r="A12" s="11" t="s">
        <v>11</v>
      </c>
      <c r="B12" s="11" t="s">
        <v>12</v>
      </c>
      <c r="C12" s="182">
        <f>'PC 2'!B26</f>
        <v>0</v>
      </c>
      <c r="D12" s="182"/>
      <c r="E12" s="182"/>
      <c r="F12" s="182"/>
      <c r="G12" s="182"/>
      <c r="H12" s="182"/>
      <c r="I12" s="182"/>
    </row>
    <row r="13" spans="1:9" s="9" customFormat="1" ht="22.2" customHeight="1" x14ac:dyDescent="0.4">
      <c r="A13" s="11" t="s">
        <v>13</v>
      </c>
      <c r="B13" s="11" t="s">
        <v>14</v>
      </c>
      <c r="C13" s="182">
        <f>'PC 2'!B27</f>
        <v>0</v>
      </c>
      <c r="D13" s="182"/>
      <c r="E13" s="182"/>
      <c r="F13" s="182"/>
      <c r="G13" s="182"/>
      <c r="H13" s="182"/>
      <c r="I13" s="182"/>
    </row>
    <row r="14" spans="1:9" s="9" customFormat="1" ht="22.2" customHeight="1" x14ac:dyDescent="0.4">
      <c r="A14" s="11" t="s">
        <v>15</v>
      </c>
      <c r="B14" s="11" t="s">
        <v>14</v>
      </c>
      <c r="C14" s="182">
        <f>'PC 2'!D27</f>
        <v>0</v>
      </c>
      <c r="D14" s="182"/>
      <c r="E14" s="182"/>
      <c r="F14" s="182"/>
      <c r="G14" s="182"/>
      <c r="H14" s="182"/>
      <c r="I14" s="182"/>
    </row>
    <row r="15" spans="1:9" s="9" customFormat="1" ht="22.2" customHeight="1" x14ac:dyDescent="0.4">
      <c r="A15" s="11" t="s">
        <v>17</v>
      </c>
      <c r="B15" s="11" t="s">
        <v>16</v>
      </c>
      <c r="C15" s="182">
        <f>'PC 2'!B29</f>
        <v>0</v>
      </c>
      <c r="D15" s="182"/>
      <c r="E15" s="182"/>
      <c r="F15" s="182"/>
      <c r="G15" s="182"/>
      <c r="H15" s="182"/>
      <c r="I15" s="182"/>
    </row>
    <row r="16" spans="1:9" s="9" customFormat="1" ht="22.2" customHeight="1" x14ac:dyDescent="0.4">
      <c r="A16" s="11" t="s">
        <v>19</v>
      </c>
      <c r="B16" s="11" t="s">
        <v>18</v>
      </c>
      <c r="C16" s="182">
        <f>'PC 2'!B31</f>
        <v>0</v>
      </c>
      <c r="D16" s="182"/>
      <c r="E16" s="182"/>
      <c r="F16" s="182"/>
      <c r="G16" s="182"/>
      <c r="H16" s="182"/>
      <c r="I16" s="182"/>
    </row>
    <row r="17" spans="1:9" s="9" customFormat="1" ht="22.2" customHeight="1" x14ac:dyDescent="0.4">
      <c r="A17" s="11" t="s">
        <v>21</v>
      </c>
      <c r="B17" s="11" t="s">
        <v>20</v>
      </c>
      <c r="C17" s="182">
        <f>'PC 2'!B32</f>
        <v>0</v>
      </c>
      <c r="D17" s="182"/>
      <c r="E17" s="182"/>
      <c r="F17" s="182"/>
      <c r="G17" s="182"/>
      <c r="H17" s="182"/>
      <c r="I17" s="182"/>
    </row>
    <row r="18" spans="1:9" s="9" customFormat="1" ht="22.2" customHeight="1" x14ac:dyDescent="0.4">
      <c r="A18" s="11" t="s">
        <v>23</v>
      </c>
      <c r="B18" s="11" t="s">
        <v>22</v>
      </c>
      <c r="C18" s="182">
        <f>'PC 2'!B33</f>
        <v>0</v>
      </c>
      <c r="D18" s="182"/>
      <c r="E18" s="182"/>
      <c r="F18" s="182"/>
      <c r="G18" s="182"/>
      <c r="H18" s="182"/>
      <c r="I18" s="182"/>
    </row>
    <row r="19" spans="1:9" s="9" customFormat="1" ht="22.2" customHeight="1" x14ac:dyDescent="0.4">
      <c r="A19" s="11" t="s">
        <v>24</v>
      </c>
      <c r="B19" s="11" t="s">
        <v>102</v>
      </c>
      <c r="C19" s="181">
        <f>'PC 2'!B2</f>
        <v>0</v>
      </c>
      <c r="D19" s="181"/>
      <c r="E19" s="181"/>
      <c r="F19" s="181"/>
      <c r="G19" s="181"/>
      <c r="H19" s="181"/>
      <c r="I19" s="181"/>
    </row>
    <row r="20" spans="1:9" s="9" customFormat="1" ht="22.2" customHeight="1" x14ac:dyDescent="0.4">
      <c r="A20" s="11" t="s">
        <v>26</v>
      </c>
      <c r="B20" s="11" t="s">
        <v>172</v>
      </c>
      <c r="C20" s="181">
        <f>'PC 2'!B3</f>
        <v>0</v>
      </c>
      <c r="D20" s="181"/>
      <c r="E20" s="181"/>
      <c r="F20" s="181"/>
      <c r="G20" s="181"/>
      <c r="H20" s="181"/>
      <c r="I20" s="181"/>
    </row>
    <row r="21" spans="1:9" s="9" customFormat="1" ht="22.2" customHeight="1" x14ac:dyDescent="0.4">
      <c r="A21" s="11" t="s">
        <v>28</v>
      </c>
      <c r="B21" s="11" t="s">
        <v>25</v>
      </c>
      <c r="C21" s="181">
        <f>'PC 2'!B4</f>
        <v>0</v>
      </c>
      <c r="D21" s="181"/>
      <c r="E21" s="181"/>
      <c r="F21" s="181"/>
      <c r="G21" s="181"/>
      <c r="H21" s="181"/>
      <c r="I21" s="181"/>
    </row>
    <row r="22" spans="1:9" s="9" customFormat="1" ht="22.2" customHeight="1" x14ac:dyDescent="0.4">
      <c r="A22" s="11" t="s">
        <v>30</v>
      </c>
      <c r="B22" s="11" t="s">
        <v>27</v>
      </c>
      <c r="C22" s="181">
        <f>'PC 2'!B10</f>
        <v>0</v>
      </c>
      <c r="D22" s="181"/>
      <c r="E22" s="181"/>
      <c r="F22" s="181"/>
      <c r="G22" s="181"/>
      <c r="H22" s="181"/>
      <c r="I22" s="181"/>
    </row>
    <row r="23" spans="1:9" s="9" customFormat="1" ht="22.2" customHeight="1" x14ac:dyDescent="0.4">
      <c r="A23" s="11" t="s">
        <v>32</v>
      </c>
      <c r="B23" s="11" t="s">
        <v>29</v>
      </c>
      <c r="C23" s="181">
        <f>'PC 2'!B5</f>
        <v>0</v>
      </c>
      <c r="D23" s="181"/>
      <c r="E23" s="181"/>
      <c r="F23" s="181"/>
      <c r="G23" s="181"/>
      <c r="H23" s="181"/>
      <c r="I23" s="181"/>
    </row>
    <row r="24" spans="1:9" s="9" customFormat="1" ht="22.2" customHeight="1" x14ac:dyDescent="0.4">
      <c r="A24" s="11" t="s">
        <v>34</v>
      </c>
      <c r="B24" s="11" t="s">
        <v>31</v>
      </c>
      <c r="C24" s="196">
        <f>'PC 2'!B34</f>
        <v>0</v>
      </c>
      <c r="D24" s="185"/>
      <c r="E24" s="185"/>
      <c r="F24" s="185"/>
      <c r="G24" s="185"/>
      <c r="H24" s="185"/>
      <c r="I24" s="185"/>
    </row>
    <row r="25" spans="1:9" s="9" customFormat="1" ht="22.2" customHeight="1" x14ac:dyDescent="0.4">
      <c r="A25" s="11" t="s">
        <v>36</v>
      </c>
      <c r="B25" s="11" t="s">
        <v>33</v>
      </c>
      <c r="C25" s="182">
        <f>'PC 2'!B35</f>
        <v>0</v>
      </c>
      <c r="D25" s="182"/>
      <c r="E25" s="182"/>
      <c r="F25" s="182"/>
      <c r="G25" s="182"/>
      <c r="H25" s="182"/>
      <c r="I25" s="182"/>
    </row>
    <row r="26" spans="1:9" s="9" customFormat="1" ht="22.2" customHeight="1" x14ac:dyDescent="0.4">
      <c r="A26" s="11" t="s">
        <v>38</v>
      </c>
      <c r="B26" s="11" t="s">
        <v>35</v>
      </c>
      <c r="C26" s="181">
        <f>'PC 2'!B11</f>
        <v>0</v>
      </c>
      <c r="D26" s="181"/>
      <c r="E26" s="181"/>
      <c r="F26" s="181"/>
      <c r="G26" s="181"/>
      <c r="H26" s="181"/>
      <c r="I26" s="181"/>
    </row>
    <row r="27" spans="1:9" s="9" customFormat="1" ht="22.2" customHeight="1" x14ac:dyDescent="0.4">
      <c r="A27" s="11" t="s">
        <v>40</v>
      </c>
      <c r="B27" s="11" t="s">
        <v>37</v>
      </c>
      <c r="C27" s="181">
        <f>'PC 2'!B6</f>
        <v>0</v>
      </c>
      <c r="D27" s="181"/>
      <c r="E27" s="181"/>
      <c r="F27" s="181"/>
      <c r="G27" s="181"/>
      <c r="H27" s="181"/>
      <c r="I27" s="181"/>
    </row>
    <row r="28" spans="1:9" s="9" customFormat="1" ht="22.2" customHeight="1" x14ac:dyDescent="0.4">
      <c r="A28" s="11" t="s">
        <v>171</v>
      </c>
      <c r="B28" s="11" t="s">
        <v>39</v>
      </c>
      <c r="C28" s="181">
        <f>'PC 2'!B12</f>
        <v>0</v>
      </c>
      <c r="D28" s="181"/>
      <c r="E28" s="181"/>
      <c r="F28" s="181"/>
      <c r="G28" s="181"/>
      <c r="H28" s="181"/>
      <c r="I28" s="181"/>
    </row>
    <row r="29" spans="1:9" s="9" customFormat="1" ht="22.2" customHeight="1" x14ac:dyDescent="0.4">
      <c r="A29" s="11" t="s">
        <v>191</v>
      </c>
      <c r="B29" s="11" t="s">
        <v>41</v>
      </c>
      <c r="C29" s="182" t="s">
        <v>103</v>
      </c>
      <c r="D29" s="182"/>
      <c r="E29" s="182"/>
      <c r="F29" s="182"/>
      <c r="G29" s="182"/>
      <c r="H29" s="182"/>
      <c r="I29" s="182"/>
    </row>
    <row r="30" spans="1:9" s="9" customFormat="1" ht="22.2" customHeight="1" x14ac:dyDescent="0.4">
      <c r="A30" s="11"/>
      <c r="B30" s="11" t="s">
        <v>42</v>
      </c>
      <c r="C30" s="182"/>
      <c r="D30" s="182"/>
      <c r="E30" s="182"/>
      <c r="F30" s="182"/>
      <c r="G30" s="182"/>
      <c r="H30" s="182"/>
      <c r="I30" s="182"/>
    </row>
    <row r="31" spans="1:9" s="9" customFormat="1" ht="13.95" customHeight="1" x14ac:dyDescent="0.4">
      <c r="A31" s="186"/>
      <c r="B31" s="186"/>
      <c r="C31" s="186"/>
      <c r="D31" s="186"/>
      <c r="E31" s="186"/>
      <c r="F31" s="186"/>
      <c r="G31" s="186"/>
      <c r="H31" s="186"/>
      <c r="I31" s="186"/>
    </row>
    <row r="32" spans="1:9" s="9" customFormat="1" ht="21" x14ac:dyDescent="0.4">
      <c r="A32" s="192" t="s">
        <v>43</v>
      </c>
      <c r="B32" s="192"/>
      <c r="C32" s="192"/>
      <c r="D32" s="192"/>
      <c r="E32" s="192"/>
      <c r="F32" s="192"/>
      <c r="G32" s="192"/>
      <c r="H32" s="192"/>
      <c r="I32" s="192"/>
    </row>
    <row r="33" spans="1:10" s="9" customFormat="1" ht="21" x14ac:dyDescent="0.4">
      <c r="A33" s="9" t="s">
        <v>44</v>
      </c>
      <c r="B33" s="186" t="s">
        <v>45</v>
      </c>
      <c r="C33" s="186"/>
      <c r="D33" s="186"/>
      <c r="E33" s="186"/>
      <c r="F33" s="186"/>
      <c r="G33" s="186"/>
      <c r="H33" s="186"/>
      <c r="I33" s="186"/>
    </row>
    <row r="34" spans="1:10" s="9" customFormat="1" ht="21" x14ac:dyDescent="0.4">
      <c r="A34" s="9" t="s">
        <v>46</v>
      </c>
      <c r="B34" s="186" t="s">
        <v>47</v>
      </c>
      <c r="C34" s="186"/>
      <c r="D34" s="186"/>
      <c r="E34" s="186"/>
      <c r="F34" s="186"/>
      <c r="G34" s="186"/>
      <c r="H34" s="186"/>
      <c r="I34" s="186"/>
    </row>
    <row r="35" spans="1:10" s="9" customFormat="1" ht="21" x14ac:dyDescent="0.4">
      <c r="A35" s="9" t="s">
        <v>48</v>
      </c>
      <c r="B35" s="186" t="s">
        <v>49</v>
      </c>
      <c r="C35" s="186"/>
      <c r="D35" s="186"/>
      <c r="E35" s="186"/>
      <c r="F35" s="186"/>
      <c r="G35" s="186"/>
      <c r="H35" s="186"/>
      <c r="I35" s="186"/>
    </row>
    <row r="36" spans="1:10" s="9" customFormat="1" ht="21" x14ac:dyDescent="0.4">
      <c r="A36" s="9" t="s">
        <v>50</v>
      </c>
      <c r="B36" s="186" t="s">
        <v>51</v>
      </c>
      <c r="C36" s="186"/>
      <c r="D36" s="186"/>
      <c r="E36" s="186"/>
      <c r="F36" s="186"/>
      <c r="G36" s="186"/>
      <c r="H36" s="186"/>
      <c r="I36" s="186"/>
    </row>
    <row r="37" spans="1:10" s="9" customFormat="1" ht="22.95" customHeight="1" x14ac:dyDescent="0.4">
      <c r="A37" s="192" t="s">
        <v>92</v>
      </c>
      <c r="B37" s="192"/>
      <c r="C37" s="192"/>
      <c r="D37" s="192"/>
      <c r="E37" s="192"/>
      <c r="F37" s="192"/>
      <c r="G37" s="192"/>
      <c r="H37" s="192"/>
      <c r="I37" s="192"/>
    </row>
    <row r="38" spans="1:10" s="9" customFormat="1" ht="14.4" customHeight="1" x14ac:dyDescent="0.4">
      <c r="A38" s="189" t="str">
        <f>'PC 2'!A16</f>
        <v>Certification of the sum of ₦0.00 0 only, in favour of 0 is recommended, please.</v>
      </c>
      <c r="B38" s="189"/>
      <c r="C38" s="189"/>
      <c r="D38" s="189"/>
      <c r="E38" s="189"/>
      <c r="F38" s="189"/>
      <c r="G38" s="189"/>
      <c r="H38" s="189"/>
      <c r="I38" s="189"/>
    </row>
    <row r="39" spans="1:10" s="9" customFormat="1" ht="21" x14ac:dyDescent="0.4">
      <c r="A39" s="189"/>
      <c r="B39" s="189"/>
      <c r="C39" s="189"/>
      <c r="D39" s="189"/>
      <c r="E39" s="189"/>
      <c r="F39" s="189"/>
      <c r="G39" s="189"/>
      <c r="H39" s="189"/>
      <c r="I39" s="189"/>
    </row>
    <row r="40" spans="1:10" s="9" customFormat="1" ht="21" x14ac:dyDescent="0.4">
      <c r="A40" s="189"/>
      <c r="B40" s="189"/>
      <c r="C40" s="189"/>
      <c r="D40" s="189"/>
      <c r="E40" s="189"/>
      <c r="F40" s="189"/>
      <c r="G40" s="189"/>
      <c r="H40" s="189"/>
      <c r="I40" s="189"/>
    </row>
    <row r="41" spans="1:10" s="9" customFormat="1" ht="13.2" customHeight="1" x14ac:dyDescent="0.4">
      <c r="A41" s="193"/>
      <c r="B41" s="193"/>
      <c r="C41" s="193"/>
      <c r="D41" s="193"/>
      <c r="E41" s="193"/>
      <c r="F41" s="193"/>
      <c r="G41" s="193"/>
      <c r="H41" s="193"/>
      <c r="I41" s="193"/>
    </row>
    <row r="42" spans="1:10" s="9" customFormat="1" ht="13.95" customHeight="1" x14ac:dyDescent="0.4">
      <c r="A42" s="193"/>
      <c r="B42" s="193"/>
      <c r="C42" s="193"/>
      <c r="D42" s="193"/>
      <c r="E42" s="193"/>
      <c r="F42" s="193"/>
      <c r="G42" s="193"/>
      <c r="H42" s="193"/>
      <c r="I42" s="193"/>
    </row>
    <row r="43" spans="1:10" s="9" customFormat="1" ht="22.2" customHeight="1" x14ac:dyDescent="0.4">
      <c r="A43" s="194" t="s">
        <v>53</v>
      </c>
      <c r="B43" s="195"/>
      <c r="C43" s="195"/>
      <c r="D43" s="191" t="s">
        <v>53</v>
      </c>
      <c r="E43" s="191"/>
      <c r="F43" s="191"/>
      <c r="G43" s="191"/>
      <c r="H43" s="191"/>
      <c r="I43" s="191"/>
    </row>
    <row r="44" spans="1:10" s="9" customFormat="1" ht="20.399999999999999" customHeight="1" x14ac:dyDescent="0.4">
      <c r="A44" s="190" t="s">
        <v>54</v>
      </c>
      <c r="B44" s="190"/>
      <c r="C44" s="190"/>
      <c r="D44" s="188">
        <f>'PC 1'!B68</f>
        <v>0</v>
      </c>
      <c r="E44" s="188"/>
      <c r="F44" s="188"/>
      <c r="G44" s="188"/>
      <c r="H44" s="188"/>
      <c r="I44" s="188"/>
    </row>
    <row r="45" spans="1:10" s="9" customFormat="1" ht="22.95" customHeight="1" x14ac:dyDescent="0.4">
      <c r="A45" s="190" t="s">
        <v>95</v>
      </c>
      <c r="B45" s="190"/>
      <c r="C45" s="190"/>
      <c r="D45" s="188">
        <f>'PC 1'!B69</f>
        <v>0</v>
      </c>
      <c r="E45" s="188"/>
      <c r="F45" s="188"/>
      <c r="G45" s="188"/>
      <c r="H45" s="188"/>
      <c r="I45" s="188"/>
    </row>
    <row r="46" spans="1:10" s="9" customFormat="1" ht="27.6" customHeight="1" x14ac:dyDescent="0.4">
      <c r="A46" s="199"/>
      <c r="B46" s="199"/>
      <c r="C46" s="199"/>
      <c r="D46" s="202">
        <f>'PC 1'!B36</f>
        <v>0</v>
      </c>
      <c r="E46" s="202"/>
      <c r="F46" s="202"/>
      <c r="G46" s="202"/>
      <c r="H46" s="202"/>
      <c r="I46" s="202"/>
      <c r="J46" s="12"/>
    </row>
    <row r="47" spans="1:10" s="9" customFormat="1" ht="14.4" hidden="1" customHeight="1" x14ac:dyDescent="0.4">
      <c r="A47" s="200"/>
      <c r="B47" s="200"/>
      <c r="C47" s="200"/>
      <c r="D47" s="200"/>
      <c r="E47" s="200"/>
      <c r="F47" s="200"/>
      <c r="G47" s="200"/>
      <c r="H47" s="200"/>
    </row>
    <row r="48" spans="1:10" s="9" customFormat="1" ht="29.4" customHeight="1" x14ac:dyDescent="0.4">
      <c r="A48" s="200"/>
      <c r="B48" s="200"/>
      <c r="C48" s="200"/>
      <c r="D48" s="200"/>
      <c r="E48" s="200"/>
      <c r="F48" s="200"/>
      <c r="G48" s="200"/>
      <c r="H48" s="200"/>
    </row>
    <row r="49" spans="1:9" s="9" customFormat="1" ht="14.4" customHeight="1" x14ac:dyDescent="0.4">
      <c r="A49" s="194" t="s">
        <v>100</v>
      </c>
      <c r="B49" s="195"/>
      <c r="C49" s="201" t="s">
        <v>100</v>
      </c>
      <c r="D49" s="200"/>
      <c r="E49" s="203" t="s">
        <v>100</v>
      </c>
      <c r="F49" s="203"/>
      <c r="G49" s="203"/>
      <c r="H49" s="203"/>
      <c r="I49" s="203"/>
    </row>
    <row r="50" spans="1:9" s="10" customFormat="1" ht="23.4" customHeight="1" x14ac:dyDescent="0.35">
      <c r="A50" s="197" t="s">
        <v>56</v>
      </c>
      <c r="B50" s="197"/>
      <c r="C50" s="198" t="s">
        <v>96</v>
      </c>
      <c r="D50" s="198"/>
      <c r="E50" s="183" t="s">
        <v>97</v>
      </c>
      <c r="F50" s="183"/>
      <c r="G50" s="183"/>
      <c r="H50" s="183"/>
      <c r="I50" s="183"/>
    </row>
    <row r="51" spans="1:9" s="10" customFormat="1" ht="22.2" customHeight="1" x14ac:dyDescent="0.35">
      <c r="A51" s="197" t="s">
        <v>98</v>
      </c>
      <c r="B51" s="197"/>
      <c r="C51" s="198" t="s">
        <v>99</v>
      </c>
      <c r="D51" s="198"/>
      <c r="E51" s="183" t="s">
        <v>101</v>
      </c>
      <c r="F51" s="183"/>
      <c r="G51" s="183"/>
      <c r="H51" s="183"/>
      <c r="I51" s="183"/>
    </row>
    <row r="52" spans="1:9" s="7" customFormat="1" ht="14.4" customHeight="1" x14ac:dyDescent="0.35"/>
    <row r="53" spans="1:9" s="7" customFormat="1" ht="14.4" customHeight="1" x14ac:dyDescent="0.35"/>
    <row r="54" spans="1:9" ht="14.4" customHeight="1" x14ac:dyDescent="0.3"/>
    <row r="55" spans="1:9" ht="14.4" customHeight="1" x14ac:dyDescent="0.3"/>
  </sheetData>
  <sheetProtection algorithmName="SHA-512" hashValue="AenHlGm4TV7t0opFwq2YCN74BKID9vz4MeNYqsBvZDb4BNu3LlpMDiComVs+HCWwscZB44Q4Xqa1sqTwx0AGng==" saltValue="/xFXwSqYnMPgQBt7FYEU+A==" spinCount="100000" sheet="1" objects="1" scenarios="1"/>
  <mergeCells count="56">
    <mergeCell ref="C6:I6"/>
    <mergeCell ref="A2:I2"/>
    <mergeCell ref="A3:I3"/>
    <mergeCell ref="A4:I4"/>
    <mergeCell ref="A5:I5"/>
    <mergeCell ref="C19:I19"/>
    <mergeCell ref="C7:I7"/>
    <mergeCell ref="C8:I8"/>
    <mergeCell ref="C9:I9"/>
    <mergeCell ref="C10:I10"/>
    <mergeCell ref="C11:I11"/>
    <mergeCell ref="C12:I12"/>
    <mergeCell ref="C13:I13"/>
    <mergeCell ref="C15:I15"/>
    <mergeCell ref="C16:I16"/>
    <mergeCell ref="C17:I17"/>
    <mergeCell ref="C18:I18"/>
    <mergeCell ref="C14:I14"/>
    <mergeCell ref="A38:I40"/>
    <mergeCell ref="A32:I32"/>
    <mergeCell ref="C21:I21"/>
    <mergeCell ref="C22:I22"/>
    <mergeCell ref="C23:I23"/>
    <mergeCell ref="C24:I24"/>
    <mergeCell ref="C25:I25"/>
    <mergeCell ref="C26:I26"/>
    <mergeCell ref="C27:I27"/>
    <mergeCell ref="C28:I28"/>
    <mergeCell ref="C29:I29"/>
    <mergeCell ref="C30:I30"/>
    <mergeCell ref="A31:I31"/>
    <mergeCell ref="A51:B51"/>
    <mergeCell ref="C51:D51"/>
    <mergeCell ref="E51:I51"/>
    <mergeCell ref="A46:C46"/>
    <mergeCell ref="D46:I46"/>
    <mergeCell ref="A47:H48"/>
    <mergeCell ref="A49:B49"/>
    <mergeCell ref="C49:D49"/>
    <mergeCell ref="E49:I49"/>
    <mergeCell ref="C20:I20"/>
    <mergeCell ref="A50:B50"/>
    <mergeCell ref="C50:D50"/>
    <mergeCell ref="E50:I50"/>
    <mergeCell ref="A41:I42"/>
    <mergeCell ref="A43:C43"/>
    <mergeCell ref="D43:I43"/>
    <mergeCell ref="A44:C44"/>
    <mergeCell ref="D44:I44"/>
    <mergeCell ref="A45:C45"/>
    <mergeCell ref="D45:I45"/>
    <mergeCell ref="B33:I33"/>
    <mergeCell ref="B34:I34"/>
    <mergeCell ref="B35:I35"/>
    <mergeCell ref="B36:I36"/>
    <mergeCell ref="A37:I37"/>
  </mergeCells>
  <pageMargins left="0.7" right="0.7" top="0.75" bottom="0.75" header="0.3" footer="0.3"/>
  <pageSetup scale="60"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98A78-1323-47C4-A6E8-D9B7B2EDB5E9}">
  <sheetPr>
    <tabColor rgb="FF0070C0"/>
    <pageSetUpPr fitToPage="1"/>
  </sheetPr>
  <dimension ref="A1:J55"/>
  <sheetViews>
    <sheetView showGridLines="0" view="pageBreakPreview" zoomScale="60" zoomScaleNormal="100" workbookViewId="0">
      <selection activeCell="C26" sqref="C26:I26"/>
    </sheetView>
  </sheetViews>
  <sheetFormatPr defaultColWidth="8.88671875" defaultRowHeight="15.6" x14ac:dyDescent="0.3"/>
  <cols>
    <col min="1" max="1" width="5.33203125" style="6" customWidth="1"/>
    <col min="2" max="2" width="48.77734375" style="6" customWidth="1"/>
    <col min="3" max="3" width="23" style="6" customWidth="1"/>
    <col min="4" max="4" width="25.77734375" style="6" customWidth="1"/>
    <col min="5" max="5" width="12" style="6" customWidth="1"/>
    <col min="6" max="6" width="8.33203125" style="6" bestFit="1" customWidth="1"/>
    <col min="7" max="7" width="11.6640625" style="6" customWidth="1"/>
    <col min="8" max="9" width="7.21875" style="6" customWidth="1"/>
    <col min="10" max="16384" width="8.88671875" style="6"/>
  </cols>
  <sheetData>
    <row r="1" spans="1:9" s="9" customFormat="1" ht="14.4" customHeight="1" x14ac:dyDescent="0.4">
      <c r="A1" s="9" t="s">
        <v>0</v>
      </c>
    </row>
    <row r="2" spans="1:9" s="9" customFormat="1" ht="21" x14ac:dyDescent="0.4">
      <c r="A2" s="183">
        <f>'PC 3'!B55</f>
        <v>0</v>
      </c>
      <c r="B2" s="183"/>
      <c r="C2" s="183"/>
      <c r="D2" s="183"/>
      <c r="E2" s="183"/>
      <c r="F2" s="183"/>
      <c r="G2" s="183"/>
      <c r="H2" s="183"/>
      <c r="I2" s="183"/>
    </row>
    <row r="3" spans="1:9" s="9" customFormat="1" ht="21" x14ac:dyDescent="0.4">
      <c r="A3" s="184" t="s">
        <v>94</v>
      </c>
      <c r="B3" s="184"/>
      <c r="C3" s="184"/>
      <c r="D3" s="184"/>
      <c r="E3" s="184"/>
      <c r="F3" s="184"/>
      <c r="G3" s="184"/>
      <c r="H3" s="184"/>
      <c r="I3" s="184"/>
    </row>
    <row r="4" spans="1:9" s="9" customFormat="1" ht="21" x14ac:dyDescent="0.4">
      <c r="A4" s="184" t="s">
        <v>93</v>
      </c>
      <c r="B4" s="184"/>
      <c r="C4" s="184"/>
      <c r="D4" s="184"/>
      <c r="E4" s="184"/>
      <c r="F4" s="184"/>
      <c r="G4" s="184"/>
      <c r="H4" s="184"/>
      <c r="I4" s="184"/>
    </row>
    <row r="5" spans="1:9" s="9" customFormat="1" ht="21" x14ac:dyDescent="0.4">
      <c r="A5" s="184" t="s">
        <v>2</v>
      </c>
      <c r="B5" s="184"/>
      <c r="C5" s="184"/>
      <c r="D5" s="184"/>
      <c r="E5" s="184"/>
      <c r="F5" s="184"/>
      <c r="G5" s="184"/>
      <c r="H5" s="184"/>
      <c r="I5" s="184"/>
    </row>
    <row r="6" spans="1:9" s="9" customFormat="1" ht="21" x14ac:dyDescent="0.4">
      <c r="C6" s="186"/>
      <c r="D6" s="186"/>
      <c r="E6" s="186"/>
      <c r="F6" s="186"/>
      <c r="G6" s="186"/>
      <c r="H6" s="186"/>
      <c r="I6" s="186"/>
    </row>
    <row r="7" spans="1:9" s="9" customFormat="1" ht="21" x14ac:dyDescent="0.4">
      <c r="A7" s="10" t="str">
        <f>'PC 3'!A1</f>
        <v xml:space="preserve">Particulars of Contract: </v>
      </c>
      <c r="C7" s="186"/>
      <c r="D7" s="186"/>
      <c r="E7" s="186"/>
      <c r="F7" s="186"/>
      <c r="G7" s="186"/>
      <c r="H7" s="186"/>
      <c r="I7" s="186"/>
    </row>
    <row r="8" spans="1:9" s="9" customFormat="1" ht="22.2" customHeight="1" x14ac:dyDescent="0.4">
      <c r="A8" s="11" t="s">
        <v>3</v>
      </c>
      <c r="B8" s="11" t="s">
        <v>4</v>
      </c>
      <c r="C8" s="185">
        <f>'PC 3'!B20</f>
        <v>0</v>
      </c>
      <c r="D8" s="185"/>
      <c r="E8" s="185"/>
      <c r="F8" s="185"/>
      <c r="G8" s="185"/>
      <c r="H8" s="185"/>
      <c r="I8" s="185"/>
    </row>
    <row r="9" spans="1:9" s="9" customFormat="1" ht="22.2" customHeight="1" x14ac:dyDescent="0.4">
      <c r="A9" s="11" t="s">
        <v>5</v>
      </c>
      <c r="B9" s="11" t="s">
        <v>6</v>
      </c>
      <c r="C9" s="182">
        <f>'PC 3'!B21</f>
        <v>0</v>
      </c>
      <c r="D9" s="182"/>
      <c r="E9" s="182"/>
      <c r="F9" s="182"/>
      <c r="G9" s="182"/>
      <c r="H9" s="182"/>
      <c r="I9" s="182"/>
    </row>
    <row r="10" spans="1:9" s="9" customFormat="1" ht="22.2" customHeight="1" x14ac:dyDescent="0.4">
      <c r="A10" s="11" t="s">
        <v>7</v>
      </c>
      <c r="B10" s="11" t="s">
        <v>8</v>
      </c>
      <c r="C10" s="182">
        <f>'PC 3'!B22</f>
        <v>0</v>
      </c>
      <c r="D10" s="182"/>
      <c r="E10" s="182"/>
      <c r="F10" s="182"/>
      <c r="G10" s="182"/>
      <c r="H10" s="182"/>
      <c r="I10" s="182"/>
    </row>
    <row r="11" spans="1:9" s="9" customFormat="1" ht="39" customHeight="1" x14ac:dyDescent="0.4">
      <c r="A11" s="11" t="s">
        <v>9</v>
      </c>
      <c r="B11" s="11" t="s">
        <v>10</v>
      </c>
      <c r="C11" s="187">
        <f>'PC 3'!B23</f>
        <v>0</v>
      </c>
      <c r="D11" s="187"/>
      <c r="E11" s="187"/>
      <c r="F11" s="187"/>
      <c r="G11" s="187"/>
      <c r="H11" s="187"/>
      <c r="I11" s="187"/>
    </row>
    <row r="12" spans="1:9" s="9" customFormat="1" ht="22.2" customHeight="1" x14ac:dyDescent="0.4">
      <c r="A12" s="11" t="s">
        <v>11</v>
      </c>
      <c r="B12" s="11" t="s">
        <v>12</v>
      </c>
      <c r="C12" s="182">
        <f>'PC 3'!B26</f>
        <v>0</v>
      </c>
      <c r="D12" s="182"/>
      <c r="E12" s="182"/>
      <c r="F12" s="182"/>
      <c r="G12" s="182"/>
      <c r="H12" s="182"/>
      <c r="I12" s="182"/>
    </row>
    <row r="13" spans="1:9" s="9" customFormat="1" ht="22.2" customHeight="1" x14ac:dyDescent="0.4">
      <c r="A13" s="11" t="s">
        <v>13</v>
      </c>
      <c r="B13" s="11" t="s">
        <v>14</v>
      </c>
      <c r="C13" s="182">
        <f>'PC 3'!B27</f>
        <v>0</v>
      </c>
      <c r="D13" s="182"/>
      <c r="E13" s="182"/>
      <c r="F13" s="182"/>
      <c r="G13" s="182"/>
      <c r="H13" s="182"/>
      <c r="I13" s="182"/>
    </row>
    <row r="14" spans="1:9" s="9" customFormat="1" ht="22.2" customHeight="1" x14ac:dyDescent="0.4">
      <c r="A14" s="11" t="s">
        <v>15</v>
      </c>
      <c r="B14" s="11" t="s">
        <v>14</v>
      </c>
      <c r="C14" s="182">
        <f>'PC 3'!D27</f>
        <v>0</v>
      </c>
      <c r="D14" s="182"/>
      <c r="E14" s="182"/>
      <c r="F14" s="182"/>
      <c r="G14" s="182"/>
      <c r="H14" s="182"/>
      <c r="I14" s="182"/>
    </row>
    <row r="15" spans="1:9" s="9" customFormat="1" ht="22.2" customHeight="1" x14ac:dyDescent="0.4">
      <c r="A15" s="11" t="s">
        <v>17</v>
      </c>
      <c r="B15" s="11" t="s">
        <v>16</v>
      </c>
      <c r="C15" s="182">
        <f>'PC 3'!B29</f>
        <v>0</v>
      </c>
      <c r="D15" s="182"/>
      <c r="E15" s="182"/>
      <c r="F15" s="182"/>
      <c r="G15" s="182"/>
      <c r="H15" s="182"/>
      <c r="I15" s="182"/>
    </row>
    <row r="16" spans="1:9" s="9" customFormat="1" ht="22.2" customHeight="1" x14ac:dyDescent="0.4">
      <c r="A16" s="11" t="s">
        <v>19</v>
      </c>
      <c r="B16" s="11" t="s">
        <v>18</v>
      </c>
      <c r="C16" s="182">
        <f>'PC 3'!B31</f>
        <v>0</v>
      </c>
      <c r="D16" s="182"/>
      <c r="E16" s="182"/>
      <c r="F16" s="182"/>
      <c r="G16" s="182"/>
      <c r="H16" s="182"/>
      <c r="I16" s="182"/>
    </row>
    <row r="17" spans="1:9" s="9" customFormat="1" ht="22.2" customHeight="1" x14ac:dyDescent="0.4">
      <c r="A17" s="11" t="s">
        <v>21</v>
      </c>
      <c r="B17" s="11" t="s">
        <v>20</v>
      </c>
      <c r="C17" s="182">
        <f>'PC 3'!B32</f>
        <v>0</v>
      </c>
      <c r="D17" s="182"/>
      <c r="E17" s="182"/>
      <c r="F17" s="182"/>
      <c r="G17" s="182"/>
      <c r="H17" s="182"/>
      <c r="I17" s="182"/>
    </row>
    <row r="18" spans="1:9" s="9" customFormat="1" ht="22.2" customHeight="1" x14ac:dyDescent="0.4">
      <c r="A18" s="11" t="s">
        <v>23</v>
      </c>
      <c r="B18" s="11" t="s">
        <v>22</v>
      </c>
      <c r="C18" s="182">
        <f>'PC 3'!B33</f>
        <v>0</v>
      </c>
      <c r="D18" s="182"/>
      <c r="E18" s="182"/>
      <c r="F18" s="182"/>
      <c r="G18" s="182"/>
      <c r="H18" s="182"/>
      <c r="I18" s="182"/>
    </row>
    <row r="19" spans="1:9" s="9" customFormat="1" ht="22.2" customHeight="1" x14ac:dyDescent="0.4">
      <c r="A19" s="11" t="s">
        <v>24</v>
      </c>
      <c r="B19" s="11" t="s">
        <v>102</v>
      </c>
      <c r="C19" s="181">
        <f>'PC 3'!B2</f>
        <v>0</v>
      </c>
      <c r="D19" s="181"/>
      <c r="E19" s="181"/>
      <c r="F19" s="181"/>
      <c r="G19" s="181"/>
      <c r="H19" s="181"/>
      <c r="I19" s="181"/>
    </row>
    <row r="20" spans="1:9" s="9" customFormat="1" ht="22.2" customHeight="1" x14ac:dyDescent="0.4">
      <c r="A20" s="11" t="s">
        <v>26</v>
      </c>
      <c r="B20" s="11" t="s">
        <v>172</v>
      </c>
      <c r="C20" s="181">
        <f>'PC 3'!B3</f>
        <v>0</v>
      </c>
      <c r="D20" s="181"/>
      <c r="E20" s="181"/>
      <c r="F20" s="181"/>
      <c r="G20" s="181"/>
      <c r="H20" s="181"/>
      <c r="I20" s="181"/>
    </row>
    <row r="21" spans="1:9" s="9" customFormat="1" ht="22.2" customHeight="1" x14ac:dyDescent="0.4">
      <c r="A21" s="11" t="s">
        <v>28</v>
      </c>
      <c r="B21" s="11" t="s">
        <v>25</v>
      </c>
      <c r="C21" s="181">
        <f>'PC 3'!B4</f>
        <v>0</v>
      </c>
      <c r="D21" s="181"/>
      <c r="E21" s="181"/>
      <c r="F21" s="181"/>
      <c r="G21" s="181"/>
      <c r="H21" s="181"/>
      <c r="I21" s="181"/>
    </row>
    <row r="22" spans="1:9" s="9" customFormat="1" ht="22.2" customHeight="1" x14ac:dyDescent="0.4">
      <c r="A22" s="11" t="s">
        <v>30</v>
      </c>
      <c r="B22" s="11" t="s">
        <v>27</v>
      </c>
      <c r="C22" s="181">
        <f>'PC 3'!B10</f>
        <v>0</v>
      </c>
      <c r="D22" s="181"/>
      <c r="E22" s="181"/>
      <c r="F22" s="181"/>
      <c r="G22" s="181"/>
      <c r="H22" s="181"/>
      <c r="I22" s="181"/>
    </row>
    <row r="23" spans="1:9" s="9" customFormat="1" ht="22.2" customHeight="1" x14ac:dyDescent="0.4">
      <c r="A23" s="11" t="s">
        <v>32</v>
      </c>
      <c r="B23" s="11" t="s">
        <v>29</v>
      </c>
      <c r="C23" s="181">
        <f>'PC 3'!B5</f>
        <v>0</v>
      </c>
      <c r="D23" s="181"/>
      <c r="E23" s="181"/>
      <c r="F23" s="181"/>
      <c r="G23" s="181"/>
      <c r="H23" s="181"/>
      <c r="I23" s="181"/>
    </row>
    <row r="24" spans="1:9" s="9" customFormat="1" ht="22.2" customHeight="1" x14ac:dyDescent="0.4">
      <c r="A24" s="11" t="s">
        <v>34</v>
      </c>
      <c r="B24" s="11" t="s">
        <v>31</v>
      </c>
      <c r="C24" s="196">
        <f>'PC 3'!B34</f>
        <v>0</v>
      </c>
      <c r="D24" s="185"/>
      <c r="E24" s="185"/>
      <c r="F24" s="185"/>
      <c r="G24" s="185"/>
      <c r="H24" s="185"/>
      <c r="I24" s="185"/>
    </row>
    <row r="25" spans="1:9" s="9" customFormat="1" ht="22.2" customHeight="1" x14ac:dyDescent="0.4">
      <c r="A25" s="11" t="s">
        <v>36</v>
      </c>
      <c r="B25" s="11" t="s">
        <v>33</v>
      </c>
      <c r="C25" s="182">
        <f>'PC 3'!B35</f>
        <v>0</v>
      </c>
      <c r="D25" s="182"/>
      <c r="E25" s="182"/>
      <c r="F25" s="182"/>
      <c r="G25" s="182"/>
      <c r="H25" s="182"/>
      <c r="I25" s="182"/>
    </row>
    <row r="26" spans="1:9" s="9" customFormat="1" ht="22.2" customHeight="1" x14ac:dyDescent="0.4">
      <c r="A26" s="11" t="s">
        <v>38</v>
      </c>
      <c r="B26" s="11" t="s">
        <v>35</v>
      </c>
      <c r="C26" s="181">
        <f>'PC 3'!B11</f>
        <v>0</v>
      </c>
      <c r="D26" s="181"/>
      <c r="E26" s="181"/>
      <c r="F26" s="181"/>
      <c r="G26" s="181"/>
      <c r="H26" s="181"/>
      <c r="I26" s="181"/>
    </row>
    <row r="27" spans="1:9" s="9" customFormat="1" ht="22.2" customHeight="1" x14ac:dyDescent="0.4">
      <c r="A27" s="11" t="s">
        <v>40</v>
      </c>
      <c r="B27" s="11" t="s">
        <v>37</v>
      </c>
      <c r="C27" s="181">
        <f>'PC 3'!B6</f>
        <v>0</v>
      </c>
      <c r="D27" s="181"/>
      <c r="E27" s="181"/>
      <c r="F27" s="181"/>
      <c r="G27" s="181"/>
      <c r="H27" s="181"/>
      <c r="I27" s="181"/>
    </row>
    <row r="28" spans="1:9" s="9" customFormat="1" ht="22.2" customHeight="1" x14ac:dyDescent="0.4">
      <c r="A28" s="11" t="s">
        <v>171</v>
      </c>
      <c r="B28" s="11" t="s">
        <v>39</v>
      </c>
      <c r="C28" s="181">
        <f>'PC 3'!B12</f>
        <v>0</v>
      </c>
      <c r="D28" s="181"/>
      <c r="E28" s="181"/>
      <c r="F28" s="181"/>
      <c r="G28" s="181"/>
      <c r="H28" s="181"/>
      <c r="I28" s="181"/>
    </row>
    <row r="29" spans="1:9" s="9" customFormat="1" ht="22.2" customHeight="1" x14ac:dyDescent="0.4">
      <c r="A29" s="11" t="s">
        <v>191</v>
      </c>
      <c r="B29" s="11" t="s">
        <v>41</v>
      </c>
      <c r="C29" s="182" t="s">
        <v>103</v>
      </c>
      <c r="D29" s="182"/>
      <c r="E29" s="182"/>
      <c r="F29" s="182"/>
      <c r="G29" s="182"/>
      <c r="H29" s="182"/>
      <c r="I29" s="182"/>
    </row>
    <row r="30" spans="1:9" s="9" customFormat="1" ht="22.2" customHeight="1" x14ac:dyDescent="0.4">
      <c r="A30" s="11"/>
      <c r="B30" s="11" t="s">
        <v>42</v>
      </c>
      <c r="C30" s="182"/>
      <c r="D30" s="182"/>
      <c r="E30" s="182"/>
      <c r="F30" s="182"/>
      <c r="G30" s="182"/>
      <c r="H30" s="182"/>
      <c r="I30" s="182"/>
    </row>
    <row r="31" spans="1:9" s="9" customFormat="1" ht="13.95" customHeight="1" x14ac:dyDescent="0.4">
      <c r="A31" s="186"/>
      <c r="B31" s="186"/>
      <c r="C31" s="186"/>
      <c r="D31" s="186"/>
      <c r="E31" s="186"/>
      <c r="F31" s="186"/>
      <c r="G31" s="186"/>
      <c r="H31" s="186"/>
      <c r="I31" s="186"/>
    </row>
    <row r="32" spans="1:9" s="9" customFormat="1" ht="21" x14ac:dyDescent="0.4">
      <c r="A32" s="192" t="s">
        <v>43</v>
      </c>
      <c r="B32" s="192"/>
      <c r="C32" s="192"/>
      <c r="D32" s="192"/>
      <c r="E32" s="192"/>
      <c r="F32" s="192"/>
      <c r="G32" s="192"/>
      <c r="H32" s="192"/>
      <c r="I32" s="192"/>
    </row>
    <row r="33" spans="1:10" s="9" customFormat="1" ht="21" x14ac:dyDescent="0.4">
      <c r="A33" s="9" t="s">
        <v>44</v>
      </c>
      <c r="B33" s="186" t="s">
        <v>45</v>
      </c>
      <c r="C33" s="186"/>
      <c r="D33" s="186"/>
      <c r="E33" s="186"/>
      <c r="F33" s="186"/>
      <c r="G33" s="186"/>
      <c r="H33" s="186"/>
      <c r="I33" s="186"/>
    </row>
    <row r="34" spans="1:10" s="9" customFormat="1" ht="21" x14ac:dyDescent="0.4">
      <c r="A34" s="9" t="s">
        <v>46</v>
      </c>
      <c r="B34" s="186" t="s">
        <v>47</v>
      </c>
      <c r="C34" s="186"/>
      <c r="D34" s="186"/>
      <c r="E34" s="186"/>
      <c r="F34" s="186"/>
      <c r="G34" s="186"/>
      <c r="H34" s="186"/>
      <c r="I34" s="186"/>
    </row>
    <row r="35" spans="1:10" s="9" customFormat="1" ht="21" x14ac:dyDescent="0.4">
      <c r="A35" s="9" t="s">
        <v>48</v>
      </c>
      <c r="B35" s="186" t="s">
        <v>49</v>
      </c>
      <c r="C35" s="186"/>
      <c r="D35" s="186"/>
      <c r="E35" s="186"/>
      <c r="F35" s="186"/>
      <c r="G35" s="186"/>
      <c r="H35" s="186"/>
      <c r="I35" s="186"/>
    </row>
    <row r="36" spans="1:10" s="9" customFormat="1" ht="21" x14ac:dyDescent="0.4">
      <c r="A36" s="9" t="s">
        <v>50</v>
      </c>
      <c r="B36" s="186" t="s">
        <v>51</v>
      </c>
      <c r="C36" s="186"/>
      <c r="D36" s="186"/>
      <c r="E36" s="186"/>
      <c r="F36" s="186"/>
      <c r="G36" s="186"/>
      <c r="H36" s="186"/>
      <c r="I36" s="186"/>
    </row>
    <row r="37" spans="1:10" s="9" customFormat="1" ht="22.95" customHeight="1" x14ac:dyDescent="0.4">
      <c r="A37" s="192" t="s">
        <v>92</v>
      </c>
      <c r="B37" s="192"/>
      <c r="C37" s="192"/>
      <c r="D37" s="192"/>
      <c r="E37" s="192"/>
      <c r="F37" s="192"/>
      <c r="G37" s="192"/>
      <c r="H37" s="192"/>
      <c r="I37" s="192"/>
    </row>
    <row r="38" spans="1:10" s="9" customFormat="1" ht="14.4" customHeight="1" x14ac:dyDescent="0.4">
      <c r="A38" s="189" t="str">
        <f>'PC 3'!A16</f>
        <v>Certification of the sum of ₦0.00 () only, in favour of 0 is recommended, please.</v>
      </c>
      <c r="B38" s="189"/>
      <c r="C38" s="189"/>
      <c r="D38" s="189"/>
      <c r="E38" s="189"/>
      <c r="F38" s="189"/>
      <c r="G38" s="189"/>
      <c r="H38" s="189"/>
      <c r="I38" s="189"/>
    </row>
    <row r="39" spans="1:10" s="9" customFormat="1" ht="21" x14ac:dyDescent="0.4">
      <c r="A39" s="189"/>
      <c r="B39" s="189"/>
      <c r="C39" s="189"/>
      <c r="D39" s="189"/>
      <c r="E39" s="189"/>
      <c r="F39" s="189"/>
      <c r="G39" s="189"/>
      <c r="H39" s="189"/>
      <c r="I39" s="189"/>
    </row>
    <row r="40" spans="1:10" s="9" customFormat="1" ht="21" x14ac:dyDescent="0.4">
      <c r="A40" s="189"/>
      <c r="B40" s="189"/>
      <c r="C40" s="189"/>
      <c r="D40" s="189"/>
      <c r="E40" s="189"/>
      <c r="F40" s="189"/>
      <c r="G40" s="189"/>
      <c r="H40" s="189"/>
      <c r="I40" s="189"/>
    </row>
    <row r="41" spans="1:10" s="9" customFormat="1" ht="13.2" customHeight="1" x14ac:dyDescent="0.4">
      <c r="A41" s="193"/>
      <c r="B41" s="193"/>
      <c r="C41" s="193"/>
      <c r="D41" s="193"/>
      <c r="E41" s="193"/>
      <c r="F41" s="193"/>
      <c r="G41" s="193"/>
      <c r="H41" s="193"/>
      <c r="I41" s="193"/>
    </row>
    <row r="42" spans="1:10" s="9" customFormat="1" ht="13.95" customHeight="1" x14ac:dyDescent="0.4">
      <c r="A42" s="193"/>
      <c r="B42" s="193"/>
      <c r="C42" s="193"/>
      <c r="D42" s="193"/>
      <c r="E42" s="193"/>
      <c r="F42" s="193"/>
      <c r="G42" s="193"/>
      <c r="H42" s="193"/>
      <c r="I42" s="193"/>
    </row>
    <row r="43" spans="1:10" s="9" customFormat="1" ht="22.2" customHeight="1" x14ac:dyDescent="0.4">
      <c r="A43" s="194" t="s">
        <v>53</v>
      </c>
      <c r="B43" s="195"/>
      <c r="C43" s="195"/>
      <c r="D43" s="191" t="s">
        <v>53</v>
      </c>
      <c r="E43" s="191"/>
      <c r="F43" s="191"/>
      <c r="G43" s="191"/>
      <c r="H43" s="191"/>
      <c r="I43" s="191"/>
    </row>
    <row r="44" spans="1:10" s="9" customFormat="1" ht="20.399999999999999" customHeight="1" x14ac:dyDescent="0.4">
      <c r="A44" s="190" t="s">
        <v>54</v>
      </c>
      <c r="B44" s="190"/>
      <c r="C44" s="190"/>
      <c r="D44" s="188">
        <f>'PC 1'!B68</f>
        <v>0</v>
      </c>
      <c r="E44" s="188"/>
      <c r="F44" s="188"/>
      <c r="G44" s="188"/>
      <c r="H44" s="188"/>
      <c r="I44" s="188"/>
    </row>
    <row r="45" spans="1:10" s="9" customFormat="1" ht="22.95" customHeight="1" x14ac:dyDescent="0.4">
      <c r="A45" s="190" t="s">
        <v>95</v>
      </c>
      <c r="B45" s="190"/>
      <c r="C45" s="190"/>
      <c r="D45" s="188">
        <f>'PC 1'!B69</f>
        <v>0</v>
      </c>
      <c r="E45" s="188"/>
      <c r="F45" s="188"/>
      <c r="G45" s="188"/>
      <c r="H45" s="188"/>
      <c r="I45" s="188"/>
    </row>
    <row r="46" spans="1:10" s="9" customFormat="1" ht="27.6" customHeight="1" x14ac:dyDescent="0.4">
      <c r="A46" s="199"/>
      <c r="B46" s="199"/>
      <c r="C46" s="199"/>
      <c r="D46" s="202">
        <f>'PC 1'!B36</f>
        <v>0</v>
      </c>
      <c r="E46" s="202"/>
      <c r="F46" s="202"/>
      <c r="G46" s="202"/>
      <c r="H46" s="202"/>
      <c r="I46" s="202"/>
      <c r="J46" s="12"/>
    </row>
    <row r="47" spans="1:10" s="9" customFormat="1" ht="14.4" hidden="1" customHeight="1" x14ac:dyDescent="0.4">
      <c r="A47" s="200"/>
      <c r="B47" s="200"/>
      <c r="C47" s="200"/>
      <c r="D47" s="200"/>
      <c r="E47" s="200"/>
      <c r="F47" s="200"/>
      <c r="G47" s="200"/>
      <c r="H47" s="200"/>
    </row>
    <row r="48" spans="1:10" s="9" customFormat="1" ht="29.4" customHeight="1" x14ac:dyDescent="0.4">
      <c r="A48" s="200"/>
      <c r="B48" s="200"/>
      <c r="C48" s="200"/>
      <c r="D48" s="200"/>
      <c r="E48" s="200"/>
      <c r="F48" s="200"/>
      <c r="G48" s="200"/>
      <c r="H48" s="200"/>
    </row>
    <row r="49" spans="1:9" s="9" customFormat="1" ht="14.4" customHeight="1" x14ac:dyDescent="0.4">
      <c r="A49" s="194" t="s">
        <v>100</v>
      </c>
      <c r="B49" s="195"/>
      <c r="C49" s="201" t="s">
        <v>100</v>
      </c>
      <c r="D49" s="200"/>
      <c r="E49" s="203" t="s">
        <v>100</v>
      </c>
      <c r="F49" s="203"/>
      <c r="G49" s="203"/>
      <c r="H49" s="203"/>
      <c r="I49" s="203"/>
    </row>
    <row r="50" spans="1:9" s="10" customFormat="1" ht="23.4" customHeight="1" x14ac:dyDescent="0.35">
      <c r="A50" s="197" t="s">
        <v>56</v>
      </c>
      <c r="B50" s="197"/>
      <c r="C50" s="198" t="s">
        <v>96</v>
      </c>
      <c r="D50" s="198"/>
      <c r="E50" s="183" t="s">
        <v>97</v>
      </c>
      <c r="F50" s="183"/>
      <c r="G50" s="183"/>
      <c r="H50" s="183"/>
      <c r="I50" s="183"/>
    </row>
    <row r="51" spans="1:9" s="10" customFormat="1" ht="22.2" customHeight="1" x14ac:dyDescent="0.35">
      <c r="A51" s="197" t="s">
        <v>98</v>
      </c>
      <c r="B51" s="197"/>
      <c r="C51" s="198" t="s">
        <v>99</v>
      </c>
      <c r="D51" s="198"/>
      <c r="E51" s="183" t="s">
        <v>101</v>
      </c>
      <c r="F51" s="183"/>
      <c r="G51" s="183"/>
      <c r="H51" s="183"/>
      <c r="I51" s="183"/>
    </row>
    <row r="52" spans="1:9" s="7" customFormat="1" ht="14.4" customHeight="1" x14ac:dyDescent="0.35"/>
    <row r="53" spans="1:9" s="7" customFormat="1" ht="14.4" customHeight="1" x14ac:dyDescent="0.35"/>
    <row r="54" spans="1:9" ht="14.4" customHeight="1" x14ac:dyDescent="0.3"/>
    <row r="55" spans="1:9" ht="14.4" customHeight="1" x14ac:dyDescent="0.3"/>
  </sheetData>
  <sheetProtection algorithmName="SHA-512" hashValue="qLIk4orf7RZPI3dP68zKKxtDqL4frOEWZhNyL6Zib5r/Hozz1t24W4C6KelgCJUuulafSp9+iJ/PKb1NbXIqJQ==" saltValue="2mcxvoCaVqQ1H0WK6vZToA==" spinCount="100000" sheet="1" objects="1" scenarios="1"/>
  <mergeCells count="56">
    <mergeCell ref="A50:B50"/>
    <mergeCell ref="C50:D50"/>
    <mergeCell ref="E50:I50"/>
    <mergeCell ref="A51:B51"/>
    <mergeCell ref="C51:D51"/>
    <mergeCell ref="E51:I51"/>
    <mergeCell ref="A49:B49"/>
    <mergeCell ref="C49:D49"/>
    <mergeCell ref="E49:I49"/>
    <mergeCell ref="A38:I40"/>
    <mergeCell ref="A41:I42"/>
    <mergeCell ref="A43:C43"/>
    <mergeCell ref="D43:I43"/>
    <mergeCell ref="A44:C44"/>
    <mergeCell ref="D44:I44"/>
    <mergeCell ref="A45:C45"/>
    <mergeCell ref="D45:I45"/>
    <mergeCell ref="A46:C46"/>
    <mergeCell ref="D46:I46"/>
    <mergeCell ref="A47:H48"/>
    <mergeCell ref="A37:I37"/>
    <mergeCell ref="C26:I26"/>
    <mergeCell ref="C27:I27"/>
    <mergeCell ref="C28:I28"/>
    <mergeCell ref="C29:I29"/>
    <mergeCell ref="C30:I30"/>
    <mergeCell ref="A31:I31"/>
    <mergeCell ref="A32:I32"/>
    <mergeCell ref="B33:I33"/>
    <mergeCell ref="B34:I34"/>
    <mergeCell ref="B35:I35"/>
    <mergeCell ref="B36:I36"/>
    <mergeCell ref="C25:I25"/>
    <mergeCell ref="C14:I14"/>
    <mergeCell ref="C15:I15"/>
    <mergeCell ref="C16:I16"/>
    <mergeCell ref="C17:I17"/>
    <mergeCell ref="C18:I18"/>
    <mergeCell ref="C19:I19"/>
    <mergeCell ref="C20:I20"/>
    <mergeCell ref="C21:I21"/>
    <mergeCell ref="C22:I22"/>
    <mergeCell ref="C23:I23"/>
    <mergeCell ref="C24:I24"/>
    <mergeCell ref="C13:I13"/>
    <mergeCell ref="A2:I2"/>
    <mergeCell ref="A3:I3"/>
    <mergeCell ref="A4:I4"/>
    <mergeCell ref="A5:I5"/>
    <mergeCell ref="C6:I6"/>
    <mergeCell ref="C7:I7"/>
    <mergeCell ref="C8:I8"/>
    <mergeCell ref="C9:I9"/>
    <mergeCell ref="C10:I10"/>
    <mergeCell ref="C11:I11"/>
    <mergeCell ref="C12:I12"/>
  </mergeCells>
  <pageMargins left="0.7" right="0.7" top="0.75" bottom="0.75" header="0.3" footer="0.3"/>
  <pageSetup scale="60"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43EDD-15D8-4A61-A2D6-648A3D3D55FD}">
  <sheetPr codeName="Sheet3">
    <tabColor theme="7" tint="-0.499984740745262"/>
    <pageSetUpPr fitToPage="1"/>
  </sheetPr>
  <dimension ref="A1:J47"/>
  <sheetViews>
    <sheetView showGridLines="0" view="pageBreakPreview" topLeftCell="A7" zoomScale="40" zoomScaleNormal="100" zoomScaleSheetLayoutView="40" workbookViewId="0">
      <selection activeCell="B11" sqref="B11:F11"/>
    </sheetView>
  </sheetViews>
  <sheetFormatPr defaultColWidth="8.88671875" defaultRowHeight="39" x14ac:dyDescent="0.75"/>
  <cols>
    <col min="1" max="1" width="101.109375" style="39" customWidth="1"/>
    <col min="2" max="2" width="11.6640625" style="39" customWidth="1"/>
    <col min="3" max="3" width="8.88671875" style="39"/>
    <col min="4" max="4" width="98.21875" style="39" customWidth="1"/>
    <col min="5" max="5" width="11.88671875" style="39" customWidth="1"/>
    <col min="6" max="6" width="9.77734375" style="39" customWidth="1"/>
    <col min="7" max="7" width="52.5546875" style="39" customWidth="1"/>
    <col min="8" max="8" width="77.33203125" style="39" customWidth="1"/>
    <col min="9" max="16384" width="8.88671875" style="39"/>
  </cols>
  <sheetData>
    <row r="1" spans="1:8" s="134" customFormat="1" ht="34.950000000000003" customHeight="1" x14ac:dyDescent="0.75">
      <c r="A1" s="207" t="s">
        <v>117</v>
      </c>
      <c r="B1" s="207"/>
      <c r="C1" s="207"/>
      <c r="D1" s="207"/>
      <c r="E1" s="207"/>
      <c r="F1" s="207"/>
      <c r="G1" s="207"/>
      <c r="H1" s="207"/>
    </row>
    <row r="2" spans="1:8" s="134" customFormat="1" ht="34.950000000000003" customHeight="1" x14ac:dyDescent="0.75">
      <c r="A2" s="207" t="s">
        <v>57</v>
      </c>
      <c r="B2" s="207"/>
      <c r="C2" s="207"/>
      <c r="D2" s="207"/>
      <c r="E2" s="207"/>
      <c r="F2" s="207"/>
      <c r="G2" s="207"/>
      <c r="H2" s="207"/>
    </row>
    <row r="3" spans="1:8" s="134" customFormat="1" ht="34.950000000000003" customHeight="1" x14ac:dyDescent="0.75">
      <c r="A3" s="207" t="s">
        <v>116</v>
      </c>
      <c r="B3" s="207"/>
      <c r="C3" s="207"/>
      <c r="D3" s="207"/>
      <c r="E3" s="207"/>
      <c r="F3" s="207"/>
      <c r="G3" s="207"/>
      <c r="H3" s="207"/>
    </row>
    <row r="4" spans="1:8" s="134" customFormat="1" ht="24" customHeight="1" x14ac:dyDescent="0.75">
      <c r="A4" s="217"/>
      <c r="B4" s="217"/>
      <c r="C4" s="217"/>
      <c r="D4" s="217"/>
      <c r="E4" s="217"/>
      <c r="F4" s="217"/>
      <c r="G4" s="217"/>
      <c r="H4" s="217"/>
    </row>
    <row r="5" spans="1:8" s="136" customFormat="1" ht="111.6" customHeight="1" x14ac:dyDescent="0.85">
      <c r="A5" s="170" t="s">
        <v>173</v>
      </c>
      <c r="B5" s="218">
        <f>'PC 1'!B23</f>
        <v>0</v>
      </c>
      <c r="C5" s="218"/>
      <c r="D5" s="218"/>
      <c r="E5" s="218"/>
      <c r="F5" s="218"/>
      <c r="G5" s="170" t="s">
        <v>118</v>
      </c>
      <c r="H5" s="135">
        <f>'PC 1'!B36</f>
        <v>0</v>
      </c>
    </row>
    <row r="6" spans="1:8" s="136" customFormat="1" ht="111.6" customHeight="1" x14ac:dyDescent="0.85">
      <c r="A6" s="170" t="s">
        <v>175</v>
      </c>
      <c r="B6" s="218">
        <f>'PC 2'!B23</f>
        <v>0</v>
      </c>
      <c r="C6" s="218"/>
      <c r="D6" s="218"/>
      <c r="E6" s="218"/>
      <c r="F6" s="218"/>
      <c r="G6" s="170"/>
      <c r="H6" s="135"/>
    </row>
    <row r="7" spans="1:8" s="136" customFormat="1" ht="111.6" customHeight="1" x14ac:dyDescent="0.85">
      <c r="A7" s="170" t="s">
        <v>217</v>
      </c>
      <c r="B7" s="218">
        <f>'PC 3'!B23</f>
        <v>0</v>
      </c>
      <c r="C7" s="218"/>
      <c r="D7" s="218"/>
      <c r="E7" s="218"/>
      <c r="F7" s="218"/>
      <c r="G7" s="170"/>
      <c r="H7" s="135"/>
    </row>
    <row r="8" spans="1:8" s="136" customFormat="1" ht="145.80000000000001" x14ac:dyDescent="0.85">
      <c r="A8" s="170" t="s">
        <v>174</v>
      </c>
      <c r="B8" s="218">
        <f>'PC 1'!B20</f>
        <v>0</v>
      </c>
      <c r="C8" s="218"/>
      <c r="D8" s="218"/>
      <c r="E8" s="218"/>
      <c r="F8" s="218"/>
      <c r="G8" s="139" t="s">
        <v>176</v>
      </c>
      <c r="H8" s="137" t="str">
        <f>'PC 1'!B27 &amp; "/" &amp; 'PC 2'!B27 &amp; "/" &amp; 'PC 3'!B27</f>
        <v>0/0/0</v>
      </c>
    </row>
    <row r="9" spans="1:8" s="136" customFormat="1" ht="145.80000000000001" x14ac:dyDescent="0.85">
      <c r="A9" s="170" t="s">
        <v>112</v>
      </c>
      <c r="B9" s="208" t="str">
        <f>'PC 1'!B28&amp;" "&amp;"/"&amp;'PC 2'!B28</f>
        <v>0 /0</v>
      </c>
      <c r="C9" s="208"/>
      <c r="D9" s="208"/>
      <c r="E9" s="208"/>
      <c r="F9" s="208"/>
      <c r="G9" s="139" t="s">
        <v>214</v>
      </c>
      <c r="H9" s="137" t="str">
        <f>'PC 1'!B30 &amp; "/" &amp; 'PC 2'!B30 &amp; "/" &amp; 'PC 3'!B30</f>
        <v>0/0/0</v>
      </c>
    </row>
    <row r="10" spans="1:8" s="136" customFormat="1" ht="96.6" x14ac:dyDescent="0.85">
      <c r="A10" s="170" t="s">
        <v>213</v>
      </c>
      <c r="B10" s="209" t="str">
        <f>'PC 1'!B22 &amp; "/" &amp; 'PC 2'!B22&amp; "/" &amp; 'PC 3'!B22</f>
        <v>0/0/0</v>
      </c>
      <c r="C10" s="209"/>
      <c r="D10" s="209"/>
      <c r="E10" s="209"/>
      <c r="F10" s="209"/>
      <c r="G10" s="139" t="s">
        <v>113</v>
      </c>
      <c r="H10" s="138" t="s">
        <v>215</v>
      </c>
    </row>
    <row r="11" spans="1:8" s="136" customFormat="1" ht="132" customHeight="1" x14ac:dyDescent="0.85">
      <c r="A11" s="139" t="s">
        <v>114</v>
      </c>
      <c r="B11" s="208">
        <f>'PC 1'!B21</f>
        <v>0</v>
      </c>
      <c r="C11" s="208"/>
      <c r="D11" s="208"/>
      <c r="E11" s="208"/>
      <c r="F11" s="208"/>
      <c r="G11" s="139" t="s">
        <v>219</v>
      </c>
      <c r="H11" s="137" t="str">
        <f>'PC 1'!B1 &amp; "/" &amp; 'PC 2'!B1&amp; "/" &amp; 'PC 3'!B1</f>
        <v>//</v>
      </c>
    </row>
    <row r="12" spans="1:8" s="136" customFormat="1" ht="48.6" x14ac:dyDescent="0.85">
      <c r="A12" s="170" t="s">
        <v>115</v>
      </c>
      <c r="B12" s="208" t="s">
        <v>121</v>
      </c>
      <c r="C12" s="208"/>
      <c r="D12" s="208"/>
      <c r="E12" s="208"/>
      <c r="F12" s="208"/>
    </row>
    <row r="13" spans="1:8" s="136" customFormat="1" ht="49.2" thickBot="1" x14ac:dyDescent="0.9">
      <c r="A13" s="207"/>
      <c r="B13" s="207"/>
      <c r="C13" s="207"/>
      <c r="D13" s="207"/>
      <c r="E13" s="207"/>
      <c r="F13" s="207"/>
      <c r="G13" s="207"/>
      <c r="H13" s="207"/>
    </row>
    <row r="14" spans="1:8" s="136" customFormat="1" ht="49.2" thickBot="1" x14ac:dyDescent="0.9">
      <c r="A14" s="210" t="s">
        <v>58</v>
      </c>
      <c r="B14" s="211"/>
      <c r="C14" s="211"/>
      <c r="D14" s="212"/>
      <c r="E14" s="133" t="s">
        <v>59</v>
      </c>
      <c r="F14" s="133" t="s">
        <v>151</v>
      </c>
      <c r="G14" s="213" t="s">
        <v>60</v>
      </c>
      <c r="H14" s="214"/>
    </row>
    <row r="15" spans="1:8" s="136" customFormat="1" ht="49.2" thickBot="1" x14ac:dyDescent="0.9">
      <c r="A15" s="204" t="s">
        <v>61</v>
      </c>
      <c r="B15" s="205"/>
      <c r="C15" s="205"/>
      <c r="D15" s="206"/>
      <c r="E15" s="140" t="s">
        <v>122</v>
      </c>
      <c r="F15" s="141"/>
      <c r="G15" s="215" t="str">
        <f>"See " &amp; 'PC 1'!B48</f>
        <v>See 0</v>
      </c>
      <c r="H15" s="216"/>
    </row>
    <row r="16" spans="1:8" s="136" customFormat="1" ht="49.2" thickBot="1" x14ac:dyDescent="0.9">
      <c r="A16" s="204" t="s">
        <v>62</v>
      </c>
      <c r="B16" s="205"/>
      <c r="C16" s="205"/>
      <c r="D16" s="206"/>
      <c r="E16" s="140" t="s">
        <v>122</v>
      </c>
      <c r="F16" s="141"/>
      <c r="G16" s="215" t="str">
        <f>"See " &amp; 'PC 1'!B42</f>
        <v>See 0</v>
      </c>
      <c r="H16" s="216"/>
    </row>
    <row r="17" spans="1:8" s="136" customFormat="1" ht="49.2" thickBot="1" x14ac:dyDescent="0.9">
      <c r="A17" s="204" t="s">
        <v>63</v>
      </c>
      <c r="B17" s="205"/>
      <c r="C17" s="205"/>
      <c r="D17" s="206"/>
      <c r="E17" s="140" t="s">
        <v>122</v>
      </c>
      <c r="F17" s="141"/>
      <c r="G17" s="215" t="str">
        <f>"See " &amp; 'PC 1'!B43</f>
        <v>See 0</v>
      </c>
      <c r="H17" s="216"/>
    </row>
    <row r="18" spans="1:8" s="136" customFormat="1" ht="49.2" thickBot="1" x14ac:dyDescent="0.9">
      <c r="A18" s="204" t="s">
        <v>64</v>
      </c>
      <c r="B18" s="205"/>
      <c r="C18" s="205"/>
      <c r="D18" s="206"/>
      <c r="E18" s="140" t="s">
        <v>122</v>
      </c>
      <c r="F18" s="141"/>
      <c r="G18" s="215" t="str">
        <f>"See " &amp; 'PC 1'!B44</f>
        <v>See 0</v>
      </c>
      <c r="H18" s="216"/>
    </row>
    <row r="19" spans="1:8" s="136" customFormat="1" ht="49.2" thickBot="1" x14ac:dyDescent="0.9">
      <c r="A19" s="204">
        <f>'PC 1'!B37</f>
        <v>0</v>
      </c>
      <c r="B19" s="205"/>
      <c r="C19" s="205"/>
      <c r="D19" s="206"/>
      <c r="E19" s="140" t="s">
        <v>122</v>
      </c>
      <c r="F19" s="141"/>
      <c r="G19" s="215" t="str">
        <f>"See " &amp;'PC 1'!B45</f>
        <v>See 0</v>
      </c>
      <c r="H19" s="216"/>
    </row>
    <row r="20" spans="1:8" s="136" customFormat="1" ht="49.2" thickBot="1" x14ac:dyDescent="0.9">
      <c r="A20" s="204" t="s">
        <v>125</v>
      </c>
      <c r="B20" s="205"/>
      <c r="C20" s="205"/>
      <c r="D20" s="206"/>
      <c r="E20" s="140"/>
      <c r="F20" s="140" t="s">
        <v>122</v>
      </c>
      <c r="G20" s="215" t="str">
        <f>IF('PC 1'!B49="N/A","N/A","See " &amp; 'PC 1'!B49)</f>
        <v>See 0</v>
      </c>
      <c r="H20" s="216"/>
    </row>
    <row r="21" spans="1:8" s="136" customFormat="1" ht="49.2" thickBot="1" x14ac:dyDescent="0.9">
      <c r="A21" s="204" t="s">
        <v>66</v>
      </c>
      <c r="B21" s="205"/>
      <c r="C21" s="205"/>
      <c r="D21" s="206"/>
      <c r="E21" s="140"/>
      <c r="F21" s="140" t="s">
        <v>122</v>
      </c>
      <c r="G21" s="215" t="str">
        <f>IF('PC 1'!B50="N/A","N/A","See " &amp; 'PC 1'!B50)</f>
        <v>See 0</v>
      </c>
      <c r="H21" s="216"/>
    </row>
    <row r="22" spans="1:8" s="136" customFormat="1" ht="49.2" thickBot="1" x14ac:dyDescent="0.9">
      <c r="A22" s="204" t="s">
        <v>180</v>
      </c>
      <c r="B22" s="205"/>
      <c r="C22" s="205"/>
      <c r="D22" s="206"/>
      <c r="E22" s="140"/>
      <c r="F22" s="140"/>
      <c r="G22" s="215" t="str">
        <f>IF('PC 1'!B47="N/A","N/A","See " &amp; 'PC 1'!B47)</f>
        <v>See 0</v>
      </c>
      <c r="H22" s="216"/>
    </row>
    <row r="23" spans="1:8" s="136" customFormat="1" ht="49.2" thickBot="1" x14ac:dyDescent="0.9">
      <c r="A23" s="204" t="s">
        <v>67</v>
      </c>
      <c r="B23" s="205"/>
      <c r="C23" s="205"/>
      <c r="D23" s="206"/>
      <c r="E23" s="141"/>
      <c r="F23" s="140" t="s">
        <v>122</v>
      </c>
      <c r="G23" s="215" t="str">
        <f>"See " &amp; 'PC 1'!B46</f>
        <v>See 0</v>
      </c>
      <c r="H23" s="216"/>
    </row>
    <row r="24" spans="1:8" s="136" customFormat="1" ht="49.2" thickBot="1" x14ac:dyDescent="0.9">
      <c r="A24" s="204" t="s">
        <v>68</v>
      </c>
      <c r="B24" s="225"/>
      <c r="C24" s="205"/>
      <c r="D24" s="206"/>
      <c r="E24" s="143"/>
      <c r="F24" s="143"/>
      <c r="G24" s="215" t="str">
        <f>"See " &amp; 'PC 1'!B44</f>
        <v>See 0</v>
      </c>
      <c r="H24" s="216"/>
    </row>
    <row r="25" spans="1:8" s="136" customFormat="1" ht="49.2" thickBot="1" x14ac:dyDescent="0.9">
      <c r="A25" s="142" t="s">
        <v>128</v>
      </c>
      <c r="B25" s="220">
        <f>'PC 1'!B25</f>
        <v>0</v>
      </c>
      <c r="C25" s="220"/>
      <c r="D25" s="220"/>
      <c r="E25" s="220"/>
      <c r="F25" s="220"/>
      <c r="G25" s="220"/>
      <c r="H25" s="221"/>
    </row>
    <row r="26" spans="1:8" s="136" customFormat="1" ht="49.2" thickBot="1" x14ac:dyDescent="0.9">
      <c r="A26" s="213" t="s">
        <v>69</v>
      </c>
      <c r="B26" s="222"/>
      <c r="C26" s="222"/>
      <c r="D26" s="222"/>
      <c r="E26" s="146"/>
      <c r="F26" s="146"/>
      <c r="G26" s="223"/>
      <c r="H26" s="224"/>
    </row>
    <row r="27" spans="1:8" s="136" customFormat="1" ht="49.2" thickBot="1" x14ac:dyDescent="0.9">
      <c r="A27" s="215" t="s">
        <v>124</v>
      </c>
      <c r="B27" s="219"/>
      <c r="C27" s="219"/>
      <c r="D27" s="216"/>
      <c r="E27" s="144"/>
      <c r="F27" s="144"/>
      <c r="G27" s="215" t="s">
        <v>65</v>
      </c>
      <c r="H27" s="216"/>
    </row>
    <row r="28" spans="1:8" s="136" customFormat="1" ht="49.2" thickBot="1" x14ac:dyDescent="0.9">
      <c r="A28" s="215" t="s">
        <v>123</v>
      </c>
      <c r="B28" s="219"/>
      <c r="C28" s="219"/>
      <c r="D28" s="216"/>
      <c r="E28" s="144"/>
      <c r="F28" s="144"/>
      <c r="G28" s="215" t="s">
        <v>65</v>
      </c>
      <c r="H28" s="216"/>
    </row>
    <row r="29" spans="1:8" s="136" customFormat="1" ht="49.2" thickBot="1" x14ac:dyDescent="0.9">
      <c r="A29" s="215" t="s">
        <v>70</v>
      </c>
      <c r="B29" s="219"/>
      <c r="C29" s="219"/>
      <c r="D29" s="216"/>
      <c r="E29" s="144"/>
      <c r="F29" s="144"/>
      <c r="G29" s="215" t="s">
        <v>65</v>
      </c>
      <c r="H29" s="216"/>
    </row>
    <row r="30" spans="1:8" s="136" customFormat="1" ht="49.2" thickBot="1" x14ac:dyDescent="0.9">
      <c r="A30" s="215" t="s">
        <v>71</v>
      </c>
      <c r="B30" s="219"/>
      <c r="C30" s="219"/>
      <c r="D30" s="216"/>
      <c r="E30" s="144"/>
      <c r="F30" s="144"/>
      <c r="G30" s="215" t="s">
        <v>65</v>
      </c>
      <c r="H30" s="216"/>
    </row>
    <row r="31" spans="1:8" s="136" customFormat="1" ht="49.2" thickBot="1" x14ac:dyDescent="0.9">
      <c r="A31" s="215" t="s">
        <v>72</v>
      </c>
      <c r="B31" s="219"/>
      <c r="C31" s="219"/>
      <c r="D31" s="216"/>
      <c r="E31" s="144"/>
      <c r="F31" s="144"/>
      <c r="G31" s="215"/>
      <c r="H31" s="216"/>
    </row>
    <row r="32" spans="1:8" s="136" customFormat="1" ht="49.2" thickBot="1" x14ac:dyDescent="0.9">
      <c r="A32" s="215" t="s">
        <v>73</v>
      </c>
      <c r="B32" s="219"/>
      <c r="C32" s="219"/>
      <c r="D32" s="216"/>
      <c r="E32" s="144"/>
      <c r="F32" s="144"/>
      <c r="G32" s="215" t="str">
        <f>"See " &amp; 'PC 1'!B52</f>
        <v>See 0</v>
      </c>
      <c r="H32" s="216"/>
    </row>
    <row r="33" spans="1:10" s="136" customFormat="1" ht="49.2" thickBot="1" x14ac:dyDescent="0.9">
      <c r="A33" s="215" t="s">
        <v>74</v>
      </c>
      <c r="B33" s="219"/>
      <c r="C33" s="219"/>
      <c r="D33" s="216"/>
      <c r="E33" s="144"/>
      <c r="F33" s="144"/>
      <c r="G33" s="215" t="str">
        <f>"See " &amp; 'PC 1'!B53</f>
        <v>See 0</v>
      </c>
      <c r="H33" s="216"/>
    </row>
    <row r="34" spans="1:10" s="136" customFormat="1" ht="49.2" thickBot="1" x14ac:dyDescent="0.9">
      <c r="A34" s="226" t="s">
        <v>75</v>
      </c>
      <c r="B34" s="227"/>
      <c r="C34" s="227"/>
      <c r="D34" s="228"/>
      <c r="E34" s="144"/>
      <c r="F34" s="144"/>
      <c r="G34" s="215"/>
      <c r="H34" s="216"/>
    </row>
    <row r="35" spans="1:10" s="136" customFormat="1" ht="49.2" thickBot="1" x14ac:dyDescent="0.9">
      <c r="A35" s="229" t="s">
        <v>76</v>
      </c>
      <c r="B35" s="229"/>
      <c r="C35" s="229"/>
      <c r="D35" s="229"/>
      <c r="E35" s="145" t="s">
        <v>122</v>
      </c>
      <c r="F35" s="144"/>
      <c r="G35" s="215"/>
      <c r="H35" s="216"/>
    </row>
    <row r="36" spans="1:10" s="136" customFormat="1" ht="49.2" thickBot="1" x14ac:dyDescent="0.9">
      <c r="A36" s="229" t="s">
        <v>77</v>
      </c>
      <c r="B36" s="229"/>
      <c r="C36" s="229"/>
      <c r="D36" s="229"/>
      <c r="E36" s="145"/>
      <c r="F36" s="144"/>
      <c r="G36" s="215"/>
      <c r="H36" s="216"/>
    </row>
    <row r="37" spans="1:10" s="136" customFormat="1" ht="49.2" thickBot="1" x14ac:dyDescent="0.9">
      <c r="A37" s="230" t="s">
        <v>78</v>
      </c>
      <c r="B37" s="230"/>
      <c r="C37" s="230"/>
      <c r="D37" s="230"/>
      <c r="E37" s="145"/>
      <c r="F37" s="144"/>
      <c r="G37" s="215"/>
      <c r="H37" s="216"/>
    </row>
    <row r="38" spans="1:10" s="136" customFormat="1" ht="49.2" thickBot="1" x14ac:dyDescent="0.9">
      <c r="A38" s="229" t="s">
        <v>79</v>
      </c>
      <c r="B38" s="229"/>
      <c r="C38" s="229"/>
      <c r="D38" s="229"/>
      <c r="E38" s="145" t="s">
        <v>122</v>
      </c>
      <c r="F38" s="146"/>
      <c r="G38" s="213"/>
      <c r="H38" s="214"/>
    </row>
    <row r="39" spans="1:10" s="136" customFormat="1" ht="49.2" thickBot="1" x14ac:dyDescent="0.9">
      <c r="A39" s="231" t="s">
        <v>80</v>
      </c>
      <c r="B39" s="229"/>
      <c r="C39" s="229"/>
      <c r="D39" s="229"/>
      <c r="E39" s="145" t="s">
        <v>122</v>
      </c>
      <c r="F39" s="144"/>
      <c r="G39" s="215"/>
      <c r="H39" s="216"/>
    </row>
    <row r="40" spans="1:10" s="136" customFormat="1" ht="49.2" thickBot="1" x14ac:dyDescent="0.9">
      <c r="A40" s="236" t="s">
        <v>81</v>
      </c>
      <c r="B40" s="236"/>
      <c r="C40" s="236"/>
      <c r="D40" s="234" t="str">
        <f>"Project 1: " &amp;'PC 1'!B33  &amp; " / " &amp;"Project 2: " &amp; 'PC 2'!B33 &amp; " / " &amp;"Project 3: " &amp; 'PC 3'!B33</f>
        <v>Project 1: 0 / Project 2: 0 / Project 3: 0</v>
      </c>
      <c r="E40" s="234"/>
      <c r="F40" s="234"/>
      <c r="G40" s="234"/>
      <c r="H40" s="235"/>
    </row>
    <row r="41" spans="1:10" s="136" customFormat="1" ht="49.2" thickBot="1" x14ac:dyDescent="0.9">
      <c r="A41" s="211" t="s">
        <v>82</v>
      </c>
      <c r="B41" s="211"/>
      <c r="C41" s="211"/>
      <c r="D41" s="234" t="str">
        <f>"Project 1: " &amp;'PC 1'!B34 &amp; " (satisfactory)" &amp; " / " &amp;"Project 2: " &amp; 'PC 2'!B34 &amp; " (satisfactory)"&amp; " / " &amp;"Project 3: " &amp; 'PC 3'!B34 &amp; " (satisfactory)"</f>
        <v>Project 1: 0 (satisfactory) / Project 2: 0 (satisfactory) / Project 3: 0 (satisfactory)</v>
      </c>
      <c r="E41" s="234"/>
      <c r="F41" s="234"/>
      <c r="G41" s="234"/>
      <c r="H41" s="235"/>
    </row>
    <row r="42" spans="1:10" s="136" customFormat="1" ht="49.2" thickBot="1" x14ac:dyDescent="0.9">
      <c r="A42" s="232" t="s">
        <v>83</v>
      </c>
      <c r="B42" s="232"/>
      <c r="C42" s="232"/>
      <c r="D42" s="233"/>
      <c r="E42" s="140" t="s">
        <v>122</v>
      </c>
      <c r="F42" s="141"/>
      <c r="G42" s="213"/>
      <c r="H42" s="214"/>
      <c r="J42" s="147"/>
    </row>
    <row r="43" spans="1:10" s="136" customFormat="1" ht="48.6" x14ac:dyDescent="0.85">
      <c r="A43" s="148" t="s">
        <v>1</v>
      </c>
    </row>
    <row r="44" spans="1:10" s="136" customFormat="1" ht="48.6" x14ac:dyDescent="0.85">
      <c r="A44" s="149" t="s">
        <v>119</v>
      </c>
      <c r="D44" s="149" t="s">
        <v>120</v>
      </c>
      <c r="E44" s="148"/>
      <c r="F44" s="148"/>
    </row>
    <row r="45" spans="1:10" s="136" customFormat="1" ht="48.6" x14ac:dyDescent="0.85">
      <c r="A45" s="148">
        <f>'PC 1'!B68</f>
        <v>0</v>
      </c>
      <c r="D45" s="136">
        <f>'PC 1'!B70</f>
        <v>0</v>
      </c>
    </row>
    <row r="46" spans="1:10" s="136" customFormat="1" ht="48.6" x14ac:dyDescent="0.85">
      <c r="A46" s="148">
        <f>'PC 1'!B69</f>
        <v>0</v>
      </c>
      <c r="D46" s="148">
        <f>'PC 1'!B71</f>
        <v>0</v>
      </c>
      <c r="E46" s="148"/>
      <c r="F46" s="148"/>
    </row>
    <row r="47" spans="1:10" s="136" customFormat="1" ht="48.6" x14ac:dyDescent="0.85">
      <c r="A47" s="150">
        <f>'PC 1'!B36</f>
        <v>0</v>
      </c>
    </row>
  </sheetData>
  <mergeCells count="70">
    <mergeCell ref="G42:H42"/>
    <mergeCell ref="A42:D42"/>
    <mergeCell ref="A41:C41"/>
    <mergeCell ref="D41:H41"/>
    <mergeCell ref="A40:C40"/>
    <mergeCell ref="D40:H40"/>
    <mergeCell ref="A37:D37"/>
    <mergeCell ref="A38:D38"/>
    <mergeCell ref="A39:D39"/>
    <mergeCell ref="G27:H27"/>
    <mergeCell ref="G28:H28"/>
    <mergeCell ref="G29:H29"/>
    <mergeCell ref="G30:H30"/>
    <mergeCell ref="G31:H31"/>
    <mergeCell ref="G32:H32"/>
    <mergeCell ref="G33:H33"/>
    <mergeCell ref="G34:H34"/>
    <mergeCell ref="G35:H35"/>
    <mergeCell ref="G36:H36"/>
    <mergeCell ref="G37:H37"/>
    <mergeCell ref="G38:H38"/>
    <mergeCell ref="G39:H39"/>
    <mergeCell ref="A32:D32"/>
    <mergeCell ref="A33:D33"/>
    <mergeCell ref="A34:D34"/>
    <mergeCell ref="A35:D35"/>
    <mergeCell ref="A36:D36"/>
    <mergeCell ref="G18:H18"/>
    <mergeCell ref="G19:H19"/>
    <mergeCell ref="G20:H20"/>
    <mergeCell ref="G21:H21"/>
    <mergeCell ref="A18:D18"/>
    <mergeCell ref="A19:D19"/>
    <mergeCell ref="A20:D20"/>
    <mergeCell ref="A21:D21"/>
    <mergeCell ref="A22:D22"/>
    <mergeCell ref="A30:D30"/>
    <mergeCell ref="A31:D31"/>
    <mergeCell ref="A23:D23"/>
    <mergeCell ref="B25:H25"/>
    <mergeCell ref="A27:D27"/>
    <mergeCell ref="A28:D28"/>
    <mergeCell ref="A29:D29"/>
    <mergeCell ref="A26:D26"/>
    <mergeCell ref="G26:H26"/>
    <mergeCell ref="G22:H22"/>
    <mergeCell ref="G23:H23"/>
    <mergeCell ref="G24:H24"/>
    <mergeCell ref="A24:D24"/>
    <mergeCell ref="A1:H1"/>
    <mergeCell ref="A2:H2"/>
    <mergeCell ref="A3:H3"/>
    <mergeCell ref="A4:H4"/>
    <mergeCell ref="B8:F8"/>
    <mergeCell ref="B6:F6"/>
    <mergeCell ref="B5:F5"/>
    <mergeCell ref="B7:F7"/>
    <mergeCell ref="A15:D15"/>
    <mergeCell ref="A16:D16"/>
    <mergeCell ref="A17:D17"/>
    <mergeCell ref="A13:H13"/>
    <mergeCell ref="B9:F9"/>
    <mergeCell ref="B10:F10"/>
    <mergeCell ref="B11:F11"/>
    <mergeCell ref="B12:F12"/>
    <mergeCell ref="A14:D14"/>
    <mergeCell ref="G14:H14"/>
    <mergeCell ref="G15:H15"/>
    <mergeCell ref="G16:H16"/>
    <mergeCell ref="G17:H17"/>
  </mergeCells>
  <pageMargins left="0.7" right="0.7" top="0.75" bottom="0.75" header="0.3" footer="0.3"/>
  <pageSetup scale="24"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B0C37-7DD2-4BD0-A8E0-A793ADF7C5E9}">
  <sheetPr codeName="Sheet5">
    <tabColor theme="5" tint="-0.499984740745262"/>
  </sheetPr>
  <dimension ref="A1:J32"/>
  <sheetViews>
    <sheetView topLeftCell="A4" zoomScaleNormal="100" workbookViewId="0">
      <selection activeCell="A12" sqref="A12"/>
    </sheetView>
  </sheetViews>
  <sheetFormatPr defaultColWidth="8.88671875" defaultRowHeight="18" x14ac:dyDescent="0.45"/>
  <cols>
    <col min="1" max="1" width="95.77734375" style="13" customWidth="1"/>
    <col min="2" max="16384" width="8.88671875" style="1"/>
  </cols>
  <sheetData>
    <row r="1" spans="1:1" x14ac:dyDescent="0.45">
      <c r="A1" s="15">
        <f>'PC 1'!B56</f>
        <v>0</v>
      </c>
    </row>
    <row r="2" spans="1:1" x14ac:dyDescent="0.45">
      <c r="A2" s="14" t="s">
        <v>84</v>
      </c>
    </row>
    <row r="3" spans="1:1" x14ac:dyDescent="0.45">
      <c r="A3" s="14" t="s">
        <v>85</v>
      </c>
    </row>
    <row r="4" spans="1:1" ht="8.4" customHeight="1" x14ac:dyDescent="0.45">
      <c r="A4" s="14"/>
    </row>
    <row r="5" spans="1:1" x14ac:dyDescent="0.45">
      <c r="A5" s="14" t="s">
        <v>86</v>
      </c>
    </row>
    <row r="6" spans="1:1" ht="12" customHeight="1" x14ac:dyDescent="0.45">
      <c r="A6" s="14"/>
    </row>
    <row r="7" spans="1:1" ht="90" customHeight="1" x14ac:dyDescent="0.45">
      <c r="A7" s="40" t="str">
        <f>"REPORT OF SITE INSPECTION ON THE " &amp; 'PC 1'!B24 &amp; ", " &amp; 'PC 2'!B24 &amp; " AND " &amp; 'PC 3'!B24 &amp; "."</f>
        <v>REPORT OF SITE INSPECTION ON THE 0, 0 AND 0.</v>
      </c>
    </row>
    <row r="9" spans="1:1" x14ac:dyDescent="0.45">
      <c r="A9" s="13" t="str">
        <f>'PC 1'!B39 &amp; " of file, refer please."</f>
        <v>0 of file, refer please.</v>
      </c>
    </row>
    <row r="11" spans="1:1" x14ac:dyDescent="0.45">
      <c r="A11" s="14" t="s">
        <v>87</v>
      </c>
    </row>
    <row r="12" spans="1:1" ht="194.4" customHeight="1" x14ac:dyDescent="0.45">
      <c r="A12" s="17" t="str">
        <f>"2.   The " &amp; 'PC 1'!B20 &amp; " forwarded Pre-Payment Certificate in respect of the above Projects. Elements of work covered in Project 1 includes " &amp; 'PC 1'!B38 &amp; ". Project 2 includes " &amp; 'PC 2'!B38 &amp; ". Project 3 includes " &amp; 'PC 3'!B38</f>
        <v>2.   The 0 forwarded Pre-Payment Certificate in respect of the above Projects. Elements of work covered in Project 1 includes 0. Project 2 includes 0. Project 3 includes 0</v>
      </c>
    </row>
    <row r="13" spans="1:1" x14ac:dyDescent="0.45">
      <c r="A13" s="16"/>
    </row>
    <row r="14" spans="1:1" ht="54" x14ac:dyDescent="0.45">
      <c r="A14" s="16" t="s">
        <v>130</v>
      </c>
    </row>
    <row r="15" spans="1:1" x14ac:dyDescent="0.45">
      <c r="A15" s="16"/>
    </row>
    <row r="16" spans="1:1" x14ac:dyDescent="0.45">
      <c r="A16" s="14" t="s">
        <v>88</v>
      </c>
    </row>
    <row r="17" spans="1:10" ht="39.6" customHeight="1" x14ac:dyDescent="0.45">
      <c r="A17" s="17" t="str">
        <f>"•    The Projects had been " &amp; 'PC 1'!B35&amp;" at the time of this inspection in line with the specification of the " &amp; 'PC 1'!B37</f>
        <v>•    The Projects had been 0 at the time of this inspection in line with the specification of the 0</v>
      </c>
    </row>
    <row r="18" spans="1:10" ht="39.6" customHeight="1" x14ac:dyDescent="0.45">
      <c r="A18" s="17" t="str">
        <f>"•    The 6(six) months defect liability period of Projects 2 &amp; 3 had elapsed. Kindly refer to " &amp; DETAILS!B52 &amp;" for certificate of final completion."</f>
        <v>•    The 6(six) months defect liability period of Projects 2 &amp; 3 had elapsed. Kindly refer to  for certificate of final completion.</v>
      </c>
    </row>
    <row r="19" spans="1:10" x14ac:dyDescent="0.45">
      <c r="A19" s="17" t="str">
        <f>"•     Please see " &amp; 'PC 1'!B54 &amp; " of file for relevant documents pages on MED Checklist."</f>
        <v>•     Please see 0 of file for relevant documents pages on MED Checklist.</v>
      </c>
    </row>
    <row r="21" spans="1:10" x14ac:dyDescent="0.45">
      <c r="A21" s="14" t="s">
        <v>131</v>
      </c>
    </row>
    <row r="22" spans="1:10" ht="66" customHeight="1" x14ac:dyDescent="0.45">
      <c r="A22" s="17" t="s">
        <v>216</v>
      </c>
    </row>
    <row r="23" spans="1:10" ht="52.2" customHeight="1" x14ac:dyDescent="0.45">
      <c r="A23" s="17" t="str">
        <f>"•    Project 1: " &amp; 'PC 1'!A18 &amp; " in favour of " &amp; 'PC 1'!B22 &amp; ". This represents " &amp; 'PC 1'!B1 &amp; " due to the Contractor."</f>
        <v>•    Project 1: sum of ₦0.00 0 only in favour of 0. This represents  due to the Contractor.</v>
      </c>
    </row>
    <row r="24" spans="1:10" x14ac:dyDescent="0.45">
      <c r="A24" s="17" t="str">
        <f>"•    Project 2: " &amp; 'PC 2'!A18 &amp; " in favour of " &amp; 'PC 2'!B22 &amp; ". This represents " &amp; 'PC 2'!B1 &amp; " due to the Contractor."</f>
        <v>•    Project 2: sum of ₦0.00 0 only in favour of 0. This represents  due to the Contractor.</v>
      </c>
    </row>
    <row r="25" spans="1:10" x14ac:dyDescent="0.45">
      <c r="A25" s="17" t="str">
        <f>"•    Project 3: " &amp; 'PC 3'!A18 &amp; " in favour of " &amp; 'PC 3'!B22 &amp; ". This represents " &amp; 'PC 3'!B1 &amp; " due to the Contractor."</f>
        <v>•    Project 3: sum of ₦0.00 () only in favour of 0. This represents  due to the Contractor.</v>
      </c>
    </row>
    <row r="27" spans="1:10" x14ac:dyDescent="0.45">
      <c r="A27" s="17" t="s">
        <v>132</v>
      </c>
    </row>
    <row r="30" spans="1:10" x14ac:dyDescent="0.45">
      <c r="A30" s="3" t="str">
        <f>'PC 1'!B68 &amp; "                                                                 " &amp; 'PC 1'!B70</f>
        <v>0                                                                 0</v>
      </c>
      <c r="B30"/>
      <c r="C30"/>
      <c r="D30"/>
      <c r="E30" s="3" t="s">
        <v>133</v>
      </c>
      <c r="F30"/>
      <c r="G30"/>
      <c r="H30"/>
      <c r="I30"/>
      <c r="J30"/>
    </row>
    <row r="31" spans="1:10" x14ac:dyDescent="0.45">
      <c r="A31" s="3" t="str">
        <f>'PC 1'!B69 &amp; "                                                                                                           " &amp; 'PC 1'!B71</f>
        <v>0                                                                                                           0</v>
      </c>
      <c r="B31"/>
      <c r="C31"/>
      <c r="D31" s="4" t="s">
        <v>89</v>
      </c>
      <c r="E31" s="4" t="s">
        <v>134</v>
      </c>
      <c r="F31" s="3" t="s">
        <v>52</v>
      </c>
      <c r="G31"/>
      <c r="H31"/>
      <c r="I31" s="2" t="s">
        <v>90</v>
      </c>
      <c r="J31" s="2" t="s">
        <v>91</v>
      </c>
    </row>
    <row r="32" spans="1:10" x14ac:dyDescent="0.45">
      <c r="A32" s="5">
        <f>'PC 1'!B36</f>
        <v>0</v>
      </c>
      <c r="B32"/>
      <c r="C32"/>
      <c r="D32"/>
      <c r="E32"/>
      <c r="F32"/>
      <c r="G32"/>
      <c r="H32"/>
      <c r="I32"/>
      <c r="J32"/>
    </row>
  </sheetData>
  <pageMargins left="0.7" right="0.7" top="0.75" bottom="0.75" header="0.3" footer="0.3"/>
  <pageSetup paperSize="5" scale="9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5</vt:i4>
      </vt:variant>
    </vt:vector>
  </HeadingPairs>
  <TitlesOfParts>
    <vt:vector size="20" baseType="lpstr">
      <vt:lpstr>DETAILS</vt:lpstr>
      <vt:lpstr>PC 1</vt:lpstr>
      <vt:lpstr>PC 2</vt:lpstr>
      <vt:lpstr>PC 3</vt:lpstr>
      <vt:lpstr>INSPECTION REPORT</vt:lpstr>
      <vt:lpstr>INSPECTION REPORT 2</vt:lpstr>
      <vt:lpstr>INSPECTION REPORT 3</vt:lpstr>
      <vt:lpstr>CHECKLIST</vt:lpstr>
      <vt:lpstr>MEMO</vt:lpstr>
      <vt:lpstr>MEMO (2)</vt:lpstr>
      <vt:lpstr>MED PICTURES (A)</vt:lpstr>
      <vt:lpstr>MED PICTURES (B)</vt:lpstr>
      <vt:lpstr>MED PICTURES (C)</vt:lpstr>
      <vt:lpstr>APPROVAL</vt:lpstr>
      <vt:lpstr>APPROVAL (one reference)</vt:lpstr>
      <vt:lpstr>APPROVAL!Print_Area</vt:lpstr>
      <vt:lpstr>'APPROVAL (one reference)'!Print_Area</vt:lpstr>
      <vt:lpstr>CHECKLIST!Print_Area</vt:lpstr>
      <vt:lpstr>MEMO!Print_Area</vt:lpstr>
      <vt:lpstr>'MEMO (2)'!Print_Area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kehinde Alawiye TheSkillVenn by TRTcreatives</dc:creator>
  <cp:lastModifiedBy>kehinde Alawiye TheSkillVenn by TRTcreatives</cp:lastModifiedBy>
  <cp:lastPrinted>2025-03-17T09:01:47Z</cp:lastPrinted>
  <dcterms:created xsi:type="dcterms:W3CDTF">2024-12-29T16:22:40Z</dcterms:created>
  <dcterms:modified xsi:type="dcterms:W3CDTF">2025-04-26T09:18:33Z</dcterms:modified>
</cp:coreProperties>
</file>