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f758458f7441ec/Documents/KENNY PREPAYMENT CERT/PC TEMPLATES/"/>
    </mc:Choice>
  </mc:AlternateContent>
  <xr:revisionPtr revIDLastSave="4" documentId="13_ncr:1_{62742E31-542F-4007-B5CD-8FD6EACA1FB9}" xr6:coauthVersionLast="47" xr6:coauthVersionMax="47" xr10:uidLastSave="{8D14E222-83B6-4335-96DA-61D322E81C74}"/>
  <bookViews>
    <workbookView xWindow="-108" yWindow="-108" windowWidth="23256" windowHeight="12576" xr2:uid="{C3105D93-4F2D-4261-B669-05F183F1BD78}"/>
  </bookViews>
  <sheets>
    <sheet name="DETAILS" sheetId="18" r:id="rId1"/>
    <sheet name="Sheet1" sheetId="20" state="hidden" r:id="rId2"/>
    <sheet name="PC 1" sheetId="2" r:id="rId3"/>
    <sheet name="PC 2" sheetId="13" r:id="rId4"/>
    <sheet name="INSPECTION REPORT" sheetId="1" r:id="rId5"/>
    <sheet name="INSPECTION REPORT 2" sheetId="14" r:id="rId6"/>
    <sheet name="CHECKLIST" sheetId="3" r:id="rId7"/>
    <sheet name="MEMO" sheetId="4" r:id="rId8"/>
    <sheet name="MED PICTURES (A)" sheetId="11" r:id="rId9"/>
    <sheet name="MED PICTURES (B)" sheetId="19" r:id="rId10"/>
    <sheet name="APPROVAL" sheetId="8" r:id="rId11"/>
    <sheet name="APPROVAL (one reference)" sheetId="17" r:id="rId12"/>
  </sheets>
  <definedNames>
    <definedName name="_xlnm.Print_Area" localSheetId="10">APPROVAL!$A$1:$D$30</definedName>
    <definedName name="_xlnm.Print_Area" localSheetId="11">'APPROVAL (one reference)'!$A$1:$D$30</definedName>
    <definedName name="_xlnm.Print_Area" localSheetId="6">CHECKLIST!$A$1:$H$46</definedName>
    <definedName name="_xlnm.Print_Area" localSheetId="7">MEMO!$A$1:$A$31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8" l="1"/>
  <c r="A18" i="4" l="1"/>
  <c r="F19" i="18"/>
  <c r="B13" i="13" s="1"/>
  <c r="C19" i="18"/>
  <c r="B13" i="2" s="1"/>
  <c r="B8" i="13"/>
  <c r="D8" i="13"/>
  <c r="B8" i="2"/>
  <c r="D8" i="2"/>
  <c r="B60" i="2"/>
  <c r="D27" i="13"/>
  <c r="B71" i="13"/>
  <c r="B70" i="13"/>
  <c r="B69" i="13"/>
  <c r="B68" i="13"/>
  <c r="B65" i="13"/>
  <c r="B64" i="13"/>
  <c r="A18" i="8" s="1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C25" i="14" s="1"/>
  <c r="B34" i="13"/>
  <c r="C24" i="14" s="1"/>
  <c r="B33" i="13"/>
  <c r="C18" i="14" s="1"/>
  <c r="B32" i="13"/>
  <c r="B31" i="13"/>
  <c r="B30" i="13"/>
  <c r="H8" i="3" s="1"/>
  <c r="B29" i="13"/>
  <c r="B28" i="13"/>
  <c r="B27" i="13"/>
  <c r="B26" i="13"/>
  <c r="C12" i="14" s="1"/>
  <c r="B25" i="13"/>
  <c r="B23" i="13"/>
  <c r="B24" i="13" s="1"/>
  <c r="B22" i="13"/>
  <c r="B21" i="13"/>
  <c r="B20" i="13"/>
  <c r="B69" i="2"/>
  <c r="D45" i="14"/>
  <c r="B70" i="2"/>
  <c r="B71" i="2"/>
  <c r="B68" i="2"/>
  <c r="D44" i="14"/>
  <c r="B61" i="2"/>
  <c r="B62" i="2"/>
  <c r="B63" i="2"/>
  <c r="A13" i="8" s="1"/>
  <c r="B64" i="2"/>
  <c r="B65" i="2"/>
  <c r="B59" i="2"/>
  <c r="A9" i="8" s="1"/>
  <c r="B58" i="2"/>
  <c r="B57" i="2"/>
  <c r="B56" i="2"/>
  <c r="B55" i="2"/>
  <c r="B47" i="2"/>
  <c r="G21" i="3"/>
  <c r="B48" i="2"/>
  <c r="G14" i="3"/>
  <c r="B49" i="2"/>
  <c r="G19" i="3" s="1"/>
  <c r="B50" i="2"/>
  <c r="G20" i="3"/>
  <c r="B51" i="2"/>
  <c r="B52" i="2"/>
  <c r="G31" i="3" s="1"/>
  <c r="B53" i="2"/>
  <c r="G32" i="3" s="1"/>
  <c r="B54" i="2"/>
  <c r="B46" i="2"/>
  <c r="G22" i="3"/>
  <c r="B45" i="2"/>
  <c r="G18" i="3"/>
  <c r="B41" i="2"/>
  <c r="B42" i="2"/>
  <c r="G15" i="3" s="1"/>
  <c r="B43" i="2"/>
  <c r="G16" i="3" s="1"/>
  <c r="B44" i="2"/>
  <c r="G17" i="3" s="1"/>
  <c r="B40" i="2"/>
  <c r="B39" i="2"/>
  <c r="B38" i="2"/>
  <c r="A12" i="4" s="1"/>
  <c r="B35" i="2"/>
  <c r="B36" i="2"/>
  <c r="D46" i="1" s="1"/>
  <c r="D46" i="14"/>
  <c r="B37" i="2"/>
  <c r="B32" i="2"/>
  <c r="B33" i="2"/>
  <c r="B34" i="2"/>
  <c r="C24" i="1" s="1"/>
  <c r="B31" i="2"/>
  <c r="B30" i="2"/>
  <c r="B29" i="2"/>
  <c r="C15" i="1" s="1"/>
  <c r="B28" i="2"/>
  <c r="D27" i="2"/>
  <c r="B27" i="2"/>
  <c r="B26" i="2"/>
  <c r="B25" i="2"/>
  <c r="B24" i="3" s="1"/>
  <c r="B23" i="2"/>
  <c r="B22" i="2"/>
  <c r="B21" i="2"/>
  <c r="B20" i="2"/>
  <c r="C8" i="1" s="1"/>
  <c r="D10" i="13"/>
  <c r="D6" i="13"/>
  <c r="B6" i="13" s="1"/>
  <c r="D6" i="2"/>
  <c r="D4" i="13"/>
  <c r="B4" i="13" s="1"/>
  <c r="B11" i="13"/>
  <c r="B5" i="13"/>
  <c r="B3" i="13"/>
  <c r="B2" i="13"/>
  <c r="C19" i="14" s="1"/>
  <c r="D10" i="2"/>
  <c r="B11" i="2"/>
  <c r="B5" i="2"/>
  <c r="D4" i="2"/>
  <c r="B3" i="2"/>
  <c r="B2" i="2"/>
  <c r="A1" i="13"/>
  <c r="B1" i="13" s="1"/>
  <c r="A1" i="2"/>
  <c r="B1" i="2" s="1"/>
  <c r="D40" i="3"/>
  <c r="B9" i="3"/>
  <c r="H7" i="3"/>
  <c r="G23" i="3"/>
  <c r="A17" i="4"/>
  <c r="A19" i="4"/>
  <c r="A30" i="4"/>
  <c r="A29" i="4"/>
  <c r="D45" i="3"/>
  <c r="D44" i="3"/>
  <c r="A45" i="3"/>
  <c r="A44" i="3"/>
  <c r="D45" i="1"/>
  <c r="D44" i="1"/>
  <c r="C14" i="14"/>
  <c r="C14" i="1"/>
  <c r="C22" i="13"/>
  <c r="C22" i="2"/>
  <c r="B8" i="3"/>
  <c r="A18" i="17"/>
  <c r="B22" i="17"/>
  <c r="B21" i="17"/>
  <c r="A12" i="17"/>
  <c r="A11" i="17"/>
  <c r="A9" i="17"/>
  <c r="A7" i="17"/>
  <c r="A7" i="8"/>
  <c r="B22" i="8"/>
  <c r="B21" i="8"/>
  <c r="A2" i="14"/>
  <c r="A2" i="1"/>
  <c r="A11" i="8"/>
  <c r="A12" i="8"/>
  <c r="A1" i="4"/>
  <c r="A46" i="3"/>
  <c r="A18" i="3"/>
  <c r="B24" i="2"/>
  <c r="A2" i="11" s="1"/>
  <c r="B6" i="2"/>
  <c r="B7" i="2" s="1"/>
  <c r="B5" i="3"/>
  <c r="C20" i="1"/>
  <c r="C20" i="14"/>
  <c r="C26" i="14"/>
  <c r="C23" i="14"/>
  <c r="C17" i="14"/>
  <c r="C16" i="14"/>
  <c r="C15" i="14"/>
  <c r="C13" i="14"/>
  <c r="C10" i="14"/>
  <c r="C9" i="14"/>
  <c r="C8" i="14"/>
  <c r="A9" i="4"/>
  <c r="A31" i="4"/>
  <c r="C9" i="1"/>
  <c r="B10" i="3"/>
  <c r="B7" i="3"/>
  <c r="H5" i="3"/>
  <c r="C25" i="1"/>
  <c r="C23" i="1"/>
  <c r="B4" i="2"/>
  <c r="B10" i="2"/>
  <c r="C22" i="1" s="1"/>
  <c r="C19" i="1"/>
  <c r="C18" i="1"/>
  <c r="C17" i="1"/>
  <c r="C16" i="1"/>
  <c r="C13" i="1"/>
  <c r="C12" i="1"/>
  <c r="C11" i="1"/>
  <c r="C10" i="1"/>
  <c r="A7" i="1"/>
  <c r="C27" i="1"/>
  <c r="C21" i="1"/>
  <c r="D22" i="17" l="1"/>
  <c r="D22" i="8"/>
  <c r="A7" i="14"/>
  <c r="A13" i="17"/>
  <c r="D39" i="3"/>
  <c r="C21" i="14"/>
  <c r="B10" i="13"/>
  <c r="A7" i="4"/>
  <c r="A2" i="19"/>
  <c r="A16" i="8"/>
  <c r="B9" i="2"/>
  <c r="B12" i="2" s="1"/>
  <c r="C27" i="14"/>
  <c r="B7" i="13"/>
  <c r="A16" i="17"/>
  <c r="H10" i="3"/>
  <c r="D21" i="17"/>
  <c r="D21" i="8"/>
  <c r="A10" i="17"/>
  <c r="A10" i="8"/>
  <c r="C26" i="1"/>
  <c r="B6" i="3"/>
  <c r="C11" i="14"/>
  <c r="C21" i="8" l="1"/>
  <c r="C28" i="1"/>
  <c r="B18" i="18"/>
  <c r="D13" i="2" s="1"/>
  <c r="A16" i="2" s="1"/>
  <c r="C21" i="17"/>
  <c r="B14" i="2"/>
  <c r="C22" i="14"/>
  <c r="B9" i="13"/>
  <c r="B12" i="13" s="1"/>
  <c r="A17" i="2" l="1"/>
  <c r="A38" i="1"/>
  <c r="A18" i="2"/>
  <c r="A23" i="4" s="1"/>
  <c r="C28" i="14"/>
  <c r="C22" i="17"/>
  <c r="E18" i="18"/>
  <c r="D13" i="13" s="1"/>
  <c r="A16" i="13" s="1"/>
  <c r="C22" i="8"/>
  <c r="B14" i="13"/>
  <c r="A38" i="14" l="1"/>
  <c r="A17" i="13"/>
  <c r="A18" i="13"/>
  <c r="A24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<sst xmlns="http://schemas.openxmlformats.org/spreadsheetml/2006/main" count="449" uniqueCount="230">
  <si>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</si>
  <si>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</si>
  <si>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</si>
  <si>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</si>
  <si>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</si>
  <si>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</si>
  <si>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</si>
  <si>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</si>
  <si>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</si>
  <si>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</si>
  <si>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</si>
  <si>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</si>
  <si>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</si>
  <si>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</si>
  <si>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</si>
  <si>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</si>
  <si>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</si>
  <si>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</si>
  <si>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</si>
  <si>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</si>
  <si>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</si>
  <si>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</si>
  <si>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</si>
  <si>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</si>
  <si>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</si>
  <si>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</si>
  <si>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</si>
  <si>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</si>
  <si>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</si>
  <si>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</si>
  <si>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</si>
  <si>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</si>
  <si>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</si>
  <si>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</si>
  <si>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</si>
  <si>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</si>
  <si>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</si>
  <si>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</si>
  <si>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</si>
  <si>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</si>
  <si>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</si>
  <si>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</si>
  <si>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</si>
  <si>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</si>
  <si>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</si>
  <si>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</si>
  <si>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</si>
  <si>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</si>
  <si>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</si>
  <si>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</si>
  <si>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</si>
  <si>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</si>
  <si>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</si>
  <si>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</si>
  <si>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</si>
  <si>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</si>
  <si>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</si>
  <si>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</si>
  <si>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</si>
  <si>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</si>
  <si>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</si>
  <si>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</si>
  <si>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</si>
  <si>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</si>
  <si>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</si>
  <si>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</si>
  <si>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</si>
  <si>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</si>
  <si>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</si>
  <si>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</si>
  <si>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</si>
  <si>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</si>
  <si>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</si>
  <si>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</si>
  <si>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</si>
  <si>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</si>
  <si>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</si>
  <si>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</si>
  <si>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</si>
  <si>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</si>
  <si>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</si>
  <si>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</si>
  <si>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</si>
  <si>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</si>
  <si>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</si>
  <si>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</si>
  <si>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</si>
  <si>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</si>
  <si>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</si>
  <si>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</si>
  <si>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</si>
  <si>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</si>
  <si>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</si>
  <si>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</si>
  <si>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</si>
  <si>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</si>
  <si>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</si>
  <si>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</si>
  <si>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</si>
  <si>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</si>
  <si>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</si>
  <si>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</si>
  <si>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</si>
  <si>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</si>
  <si>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</si>
  <si>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</si>
  <si>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</si>
  <si>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</si>
  <si>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</si>
  <si>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</si>
  <si>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</si>
  <si>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</si>
  <si>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</si>
  <si>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</si>
  <si>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</si>
  <si>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</si>
  <si>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</si>
  <si>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</si>
  <si>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</si>
  <si>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</si>
  <si>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 xml:space="preserve">________________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</si>
  <si>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</si>
  <si>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</si>
  <si>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</si>
  <si>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</si>
  <si>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</si>
  <si>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</si>
  <si>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</si>
  <si>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</si>
  <si>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</si>
  <si>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</si>
  <si>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</si>
  <si>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</si>
  <si>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</si>
  <si>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</si>
  <si>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</si>
  <si>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</si>
  <si>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</si>
  <si>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</si>
  <si>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</si>
  <si>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</si>
  <si>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</si>
  <si>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</si>
  <si>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</si>
  <si>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</si>
  <si>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</si>
  <si>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</si>
  <si>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</si>
  <si>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</si>
  <si>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</si>
  <si>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</si>
  <si>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</si>
  <si>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</si>
  <si>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</si>
  <si>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</si>
  <si>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</si>
  <si>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</si>
  <si>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</si>
  <si>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</si>
  <si>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</si>
  <si>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</si>
  <si>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</si>
  <si>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</si>
  <si>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</si>
  <si>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</si>
  <si>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</si>
  <si>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</si>
  <si>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</si>
  <si>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</si>
  <si>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</si>
  <si>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</si>
  <si>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</si>
  <si>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</si>
  <si>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</si>
  <si>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</si>
  <si>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</si>
  <si>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</si>
  <si>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</si>
  <si>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</si>
  <si>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</si>
  <si>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</si>
  <si>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Delivery note(s)</t>
  </si>
  <si>
    <t>S/N</t>
  </si>
  <si>
    <t>Contractor</t>
  </si>
  <si>
    <t>Amount</t>
  </si>
  <si>
    <t xml:space="preserve">Remarks </t>
  </si>
  <si>
    <t>Date of upward review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</si>
  <si>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</si>
  <si>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</si>
  <si>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</si>
  <si>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</si>
  <si>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</si>
  <si>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</si>
  <si>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</si>
  <si>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</si>
  <si>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</si>
  <si>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</si>
  <si>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Contractor name:</t>
  </si>
  <si>
    <t>Payment stage: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</si>
  <si>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</si>
  <si>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</si>
  <si>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</si>
  <si>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</si>
  <si>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</si>
  <si>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</si>
  <si>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</si>
  <si>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</si>
  <si>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PROJECT DETAILS</t>
  </si>
  <si>
    <t>Is the scope specified in the BOQ OR BEME or Award letter ?</t>
  </si>
  <si>
    <t>FOLIO REFERENCES</t>
  </si>
  <si>
    <t>Letter of award / upward review</t>
  </si>
  <si>
    <t>Folio reference for memo</t>
  </si>
  <si>
    <t>ADDRESS LINE &amp; DATE FOR APPROVAL</t>
  </si>
  <si>
    <t>SIGNATORIES</t>
  </si>
  <si>
    <t>HOU/Staff 1</t>
  </si>
  <si>
    <t>Staff 2</t>
  </si>
  <si>
    <t xml:space="preserve">Adekunle-Famuyon, F.A </t>
  </si>
  <si>
    <t>PROJECT 2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</si>
  <si>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</si>
  <si>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</si>
  <si>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</si>
  <si>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</si>
  <si>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</si>
  <si>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PROJECT 1</t>
  </si>
  <si>
    <t>VAT</t>
  </si>
  <si>
    <t>The Director,</t>
  </si>
  <si>
    <t>The Chairman,</t>
  </si>
  <si>
    <t>The Permanent Secretary,</t>
  </si>
  <si>
    <t>The Honourable Commissioner,</t>
  </si>
  <si>
    <t>The Special Adviser,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</si>
</sst>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[$₦-466]\ #,##0.00"/>
    <numFmt numFmtId="165" formatCode="[$₦-46A]#,##0.00"/>
    <numFmt numFmtId="166" formatCode="[$₦-468]\ #,##0.00"/>
    <numFmt numFmtId="167" formatCode="0.0%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43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5" fontId="22" fillId="0" borderId="9" xfId="1" applyNumberFormat="1" applyFont="1" applyFill="1" applyBorder="1" applyAlignment="1"/>
    <xf numFmtId="165" fontId="11" fillId="0" borderId="0" xfId="1" applyNumberFormat="1" applyFont="1"/>
    <xf numFmtId="165" fontId="17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0" fontId="11" fillId="2" borderId="0" xfId="0" applyFont="1" applyFill="1" applyProtection="1">
      <protection locked="0"/>
    </xf>
    <xf numFmtId="165" fontId="21" fillId="0" borderId="9" xfId="1" applyNumberFormat="1" applyFont="1" applyFill="1" applyBorder="1" applyProtection="1">
      <protection locked="0"/>
    </xf>
    <xf numFmtId="165" fontId="17" fillId="0" borderId="10" xfId="0" applyNumberFormat="1" applyFont="1" applyBorder="1" applyProtection="1">
      <protection locked="0"/>
    </xf>
    <xf numFmtId="165" fontId="24" fillId="0" borderId="8" xfId="0" applyNumberFormat="1" applyFont="1" applyBorder="1" applyProtection="1">
      <protection locked="0"/>
    </xf>
    <xf numFmtId="165" fontId="23" fillId="0" borderId="10" xfId="0" applyNumberFormat="1" applyFont="1" applyBorder="1" applyProtection="1">
      <protection locked="0"/>
    </xf>
    <xf numFmtId="165" fontId="17" fillId="0" borderId="10" xfId="0" applyNumberFormat="1" applyFont="1" applyBorder="1"/>
    <xf numFmtId="165" fontId="17" fillId="0" borderId="10" xfId="0" applyNumberFormat="1" applyFont="1" applyBorder="1" applyAlignment="1" applyProtection="1">
      <alignment wrapText="1"/>
      <protection locked="0"/>
    </xf>
    <xf numFmtId="165" fontId="17" fillId="0" borderId="10" xfId="0" applyNumberFormat="1" applyFont="1" applyBorder="1" applyAlignment="1" applyProtection="1">
      <alignment horizontal="left" wrapText="1"/>
      <protection locked="0"/>
    </xf>
    <xf numFmtId="165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5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5" fontId="17" fillId="3" borderId="10" xfId="0" applyNumberFormat="1" applyFont="1" applyFill="1" applyBorder="1" applyProtection="1">
      <protection locked="0"/>
    </xf>
    <xf numFmtId="0" fontId="19" fillId="0" borderId="0" xfId="0" applyFont="1"/>
    <xf numFmtId="165" fontId="23" fillId="0" borderId="0" xfId="0" applyNumberFormat="1" applyFont="1" applyProtection="1">
      <protection locked="0"/>
    </xf>
    <xf numFmtId="165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6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6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5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5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5" fontId="36" fillId="0" borderId="9" xfId="1" applyNumberFormat="1" applyFont="1" applyFill="1" applyBorder="1"/>
    <xf numFmtId="9" fontId="40" fillId="0" borderId="0" xfId="0" applyNumberFormat="1" applyFont="1"/>
    <xf numFmtId="43" fontId="38" fillId="0" borderId="0" xfId="0" applyNumberFormat="1" applyFont="1"/>
    <xf numFmtId="165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5" fontId="41" fillId="0" borderId="13" xfId="1" applyNumberFormat="1" applyFont="1" applyFill="1" applyBorder="1"/>
    <xf numFmtId="165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5" fontId="42" fillId="2" borderId="0" xfId="0" applyNumberFormat="1" applyFont="1" applyFill="1" applyProtection="1">
      <protection locked="0"/>
    </xf>
    <xf numFmtId="165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5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5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5" fontId="43" fillId="0" borderId="9" xfId="1" applyNumberFormat="1" applyFont="1" applyFill="1" applyBorder="1"/>
    <xf numFmtId="9" fontId="47" fillId="0" borderId="0" xfId="0" applyNumberFormat="1" applyFont="1"/>
    <xf numFmtId="43" fontId="45" fillId="0" borderId="0" xfId="0" applyNumberFormat="1" applyFont="1"/>
    <xf numFmtId="165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5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6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0" fontId="30" fillId="8" borderId="0" xfId="0" applyNumberFormat="1" applyFont="1" applyFill="1"/>
    <xf numFmtId="0" fontId="30" fillId="0" borderId="0" xfId="0" applyFont="1"/>
    <xf numFmtId="0" fontId="30" fillId="9" borderId="0" xfId="0" applyFont="1" applyFill="1"/>
    <xf numFmtId="10" fontId="30" fillId="10" borderId="0" xfId="0" applyNumberFormat="1" applyFont="1" applyFill="1"/>
    <xf numFmtId="167" fontId="47" fillId="0" borderId="0" xfId="0" applyNumberFormat="1" applyFont="1"/>
    <xf numFmtId="167" fontId="40" fillId="0" borderId="0" xfId="0" applyNumberFormat="1" applyFont="1"/>
    <xf numFmtId="0" fontId="21" fillId="0" borderId="12" xfId="1" applyNumberFormat="1" applyFont="1" applyFill="1" applyBorder="1" applyAlignment="1" applyProtection="1">
      <alignment horizontal="right"/>
      <protection locked="0"/>
    </xf>
    <xf numFmtId="164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11" fillId="0" borderId="0" xfId="0" applyFont="1"/>
    <xf numFmtId="9" fontId="11" fillId="0" borderId="8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4" fillId="0" borderId="29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4" fillId="0" borderId="7" xfId="0" applyFont="1" applyBorder="1" applyAlignment="1">
      <alignment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tabSelected="1" workbookViewId="0">
      <pane xSplit="6" ySplit="1" topLeftCell="G56" activePane="bottomRight" state="frozen"/>
      <selection pane="topRight" activeCell="G1" sqref="G1"/>
      <selection pane="bottomLeft" activeCell="A2" sqref="A2"/>
      <selection pane="bottomRight" activeCell="B63" sqref="B63"/>
    </sheetView>
  </sheetViews>
  <sheetFormatPr defaultRowHeight="14.4" outlineLevelRow="1" x14ac:dyDescent="0.3"/>
  <cols>
    <col min="1" max="1" width="54.44140625" customWidth="1"/>
    <col min="2" max="2" width="39.44140625" customWidth="1"/>
    <col min="3" max="3" width="1.88671875" hidden="1" customWidth="1"/>
    <col min="4" max="4" width="8.44140625" customWidth="1"/>
    <col min="5" max="5" width="40.109375" customWidth="1"/>
    <col min="6" max="6" width="3.77734375" hidden="1" customWidth="1"/>
  </cols>
  <sheetData>
    <row r="1" spans="1:5" ht="66.599999999999994" customHeight="1" x14ac:dyDescent="0.55000000000000004">
      <c r="A1" t="e" vm="1">
        <v>#VALUE!</v>
      </c>
      <c r="B1" s="170" t="s">
        <v>223</v>
      </c>
      <c r="E1" s="92" t="s">
        <v>217</v>
      </c>
    </row>
    <row r="2" spans="1:5" ht="15" thickBot="1" x14ac:dyDescent="0.35">
      <c r="A2" s="156" t="s">
        <v>195</v>
      </c>
      <c r="B2" s="157"/>
      <c r="D2" s="158"/>
      <c r="E2" s="159"/>
    </row>
    <row r="3" spans="1:5" s="164" customFormat="1" outlineLevel="1" x14ac:dyDescent="0.3">
      <c r="A3" s="162" t="s">
        <v>196</v>
      </c>
      <c r="B3" s="163"/>
      <c r="E3" s="163"/>
    </row>
    <row r="4" spans="1:5" s="65" customFormat="1" outlineLevel="1" x14ac:dyDescent="0.3">
      <c r="A4" s="66" t="s">
        <v>6</v>
      </c>
      <c r="B4" s="67"/>
      <c r="E4" s="67"/>
    </row>
    <row r="5" spans="1:5" s="65" customFormat="1" outlineLevel="1" x14ac:dyDescent="0.3">
      <c r="A5" s="66" t="s">
        <v>197</v>
      </c>
      <c r="B5" s="67"/>
      <c r="E5" s="67"/>
    </row>
    <row r="6" spans="1:5" s="65" customFormat="1" outlineLevel="1" x14ac:dyDescent="0.3">
      <c r="A6" s="66" t="s">
        <v>198</v>
      </c>
      <c r="B6" s="67"/>
      <c r="E6" s="67"/>
    </row>
    <row r="7" spans="1:5" s="65" customFormat="1" outlineLevel="1" x14ac:dyDescent="0.3">
      <c r="A7" s="68" t="s">
        <v>10</v>
      </c>
      <c r="B7" s="69"/>
      <c r="E7" s="69"/>
    </row>
    <row r="8" spans="1:5" s="65" customFormat="1" ht="15" outlineLevel="1" thickBot="1" x14ac:dyDescent="0.35">
      <c r="A8" s="70" t="s">
        <v>12</v>
      </c>
      <c r="B8" s="71"/>
      <c r="E8" s="71"/>
    </row>
    <row r="9" spans="1:5" s="65" customFormat="1" ht="15" outlineLevel="1" thickBot="1" x14ac:dyDescent="0.35">
      <c r="A9" s="153"/>
      <c r="B9" s="154"/>
      <c r="C9" s="155"/>
      <c r="D9" s="155"/>
      <c r="E9" s="154"/>
    </row>
    <row r="10" spans="1:5" outlineLevel="1" x14ac:dyDescent="0.3">
      <c r="A10" s="72" t="s">
        <v>199</v>
      </c>
      <c r="B10" s="73"/>
      <c r="E10" s="73"/>
    </row>
    <row r="11" spans="1:5" outlineLevel="1" x14ac:dyDescent="0.3">
      <c r="A11" s="74" t="s">
        <v>200</v>
      </c>
      <c r="B11" s="75"/>
      <c r="E11" s="75"/>
    </row>
    <row r="12" spans="1:5" outlineLevel="1" x14ac:dyDescent="0.3">
      <c r="A12" s="74" t="s">
        <v>201</v>
      </c>
      <c r="B12" s="76"/>
      <c r="E12" s="76"/>
    </row>
    <row r="13" spans="1:5" outlineLevel="1" x14ac:dyDescent="0.3">
      <c r="A13" s="74" t="s">
        <v>202</v>
      </c>
      <c r="B13" s="75"/>
      <c r="E13" s="75"/>
    </row>
    <row r="14" spans="1:5" outlineLevel="1" x14ac:dyDescent="0.3">
      <c r="A14" s="74" t="s">
        <v>203</v>
      </c>
      <c r="B14" s="76"/>
      <c r="E14" s="76"/>
    </row>
    <row r="15" spans="1:5" outlineLevel="1" x14ac:dyDescent="0.3">
      <c r="A15" s="74" t="s">
        <v>204</v>
      </c>
      <c r="B15" s="77"/>
      <c r="E15" s="77"/>
    </row>
    <row r="16" spans="1:5" ht="15" outlineLevel="1" thickBot="1" x14ac:dyDescent="0.35">
      <c r="A16" s="78" t="s">
        <v>205</v>
      </c>
      <c r="B16" s="79"/>
      <c r="E16" s="79"/>
    </row>
    <row r="17" spans="1:6" s="172" customFormat="1" outlineLevel="1" x14ac:dyDescent="0.3">
      <c r="A17" s="156" t="s">
        <v>224</v>
      </c>
      <c r="B17" s="171">
        <v>7.4999999999999997E-2</v>
      </c>
      <c r="D17" s="173"/>
      <c r="E17" s="174">
        <v>7.4999999999999997E-2</v>
      </c>
    </row>
    <row r="18" spans="1:6" s="7" customFormat="1" ht="18.600000000000001" outlineLevel="1" thickBot="1" x14ac:dyDescent="0.4">
      <c r="A18" s="165" t="s">
        <v>222</v>
      </c>
      <c r="B18" s="166">
        <f>'PC 1'!B12</f>
        <v>0</v>
      </c>
      <c r="E18" s="166">
        <f>'PC 2'!B12</f>
        <v>0</v>
      </c>
    </row>
    <row r="19" spans="1:6" ht="18.600000000000001" outlineLevel="1" thickBot="1" x14ac:dyDescent="0.4">
      <c r="A19" s="80" t="s">
        <v>206</v>
      </c>
      <c r="B19" s="81"/>
      <c r="C19" t="str">
        <f>"(" &amp;B19&amp;")"</f>
        <v>()</v>
      </c>
      <c r="E19" s="81"/>
      <c r="F19" t="str">
        <f>"(" &amp;E19&amp;")"</f>
        <v>()</v>
      </c>
    </row>
    <row r="23" spans="1:6" ht="15" thickBot="1" x14ac:dyDescent="0.35">
      <c r="A23" s="156" t="s">
        <v>207</v>
      </c>
      <c r="B23" s="157"/>
      <c r="D23" s="158"/>
      <c r="E23" s="159"/>
    </row>
    <row r="24" spans="1:6" outlineLevel="1" x14ac:dyDescent="0.3">
      <c r="A24" s="82" t="s">
        <v>135</v>
      </c>
      <c r="B24" s="83"/>
      <c r="E24" s="83"/>
    </row>
    <row r="25" spans="1:6" outlineLevel="1" x14ac:dyDescent="0.3">
      <c r="A25" s="84" t="s">
        <v>128</v>
      </c>
      <c r="B25" s="85"/>
      <c r="E25" s="85"/>
    </row>
    <row r="26" spans="1:6" outlineLevel="1" x14ac:dyDescent="0.3">
      <c r="A26" s="86" t="s">
        <v>14</v>
      </c>
      <c r="B26" s="87"/>
      <c r="E26" s="87"/>
    </row>
    <row r="27" spans="1:6" outlineLevel="1" x14ac:dyDescent="0.3">
      <c r="A27" s="86" t="s">
        <v>186</v>
      </c>
      <c r="B27" s="87"/>
      <c r="E27" s="87"/>
    </row>
    <row r="28" spans="1:6" outlineLevel="1" x14ac:dyDescent="0.3">
      <c r="A28" s="86" t="s">
        <v>112</v>
      </c>
      <c r="B28" s="87"/>
      <c r="E28" s="87"/>
    </row>
    <row r="29" spans="1:6" outlineLevel="1" x14ac:dyDescent="0.3">
      <c r="A29" s="86" t="s">
        <v>127</v>
      </c>
      <c r="B29" s="87"/>
      <c r="E29" s="87"/>
    </row>
    <row r="30" spans="1:6" outlineLevel="1" x14ac:dyDescent="0.3">
      <c r="A30" s="86" t="s">
        <v>18</v>
      </c>
      <c r="B30" s="87"/>
      <c r="E30" s="87"/>
    </row>
    <row r="31" spans="1:6" outlineLevel="1" x14ac:dyDescent="0.3">
      <c r="A31" s="86" t="s">
        <v>20</v>
      </c>
      <c r="B31" s="87"/>
      <c r="E31" s="87"/>
    </row>
    <row r="32" spans="1:6" outlineLevel="1" x14ac:dyDescent="0.3">
      <c r="A32" s="86" t="s">
        <v>22</v>
      </c>
      <c r="B32" s="87"/>
      <c r="E32" s="87"/>
    </row>
    <row r="33" spans="1:5" outlineLevel="1" x14ac:dyDescent="0.3">
      <c r="A33" s="86" t="s">
        <v>31</v>
      </c>
      <c r="B33" s="87"/>
      <c r="E33" s="87"/>
    </row>
    <row r="34" spans="1:5" outlineLevel="1" x14ac:dyDescent="0.3">
      <c r="A34" s="86" t="s">
        <v>33</v>
      </c>
      <c r="B34" s="87"/>
      <c r="E34" s="94"/>
    </row>
    <row r="35" spans="1:5" outlineLevel="1" x14ac:dyDescent="0.3">
      <c r="A35" s="86" t="s">
        <v>168</v>
      </c>
      <c r="B35" s="87"/>
      <c r="E35" s="95"/>
    </row>
    <row r="36" spans="1:5" ht="15" outlineLevel="1" thickBot="1" x14ac:dyDescent="0.35">
      <c r="A36" s="88" t="s">
        <v>208</v>
      </c>
      <c r="B36" s="89"/>
      <c r="E36" s="93"/>
    </row>
    <row r="39" spans="1:5" ht="15" thickBot="1" x14ac:dyDescent="0.35">
      <c r="A39" s="156" t="s">
        <v>209</v>
      </c>
      <c r="B39" s="157"/>
      <c r="D39" s="158"/>
      <c r="E39" s="159"/>
    </row>
    <row r="40" spans="1:5" outlineLevel="1" x14ac:dyDescent="0.3">
      <c r="A40" s="90" t="s">
        <v>139</v>
      </c>
      <c r="B40" s="91"/>
      <c r="E40" s="93"/>
    </row>
    <row r="41" spans="1:5" outlineLevel="1" x14ac:dyDescent="0.3">
      <c r="A41" s="86" t="s">
        <v>142</v>
      </c>
      <c r="B41" s="87"/>
      <c r="E41" s="93"/>
    </row>
    <row r="42" spans="1:5" outlineLevel="1" x14ac:dyDescent="0.3">
      <c r="A42" s="86" t="s">
        <v>210</v>
      </c>
      <c r="B42" s="87"/>
      <c r="E42" s="93"/>
    </row>
    <row r="43" spans="1:5" outlineLevel="1" x14ac:dyDescent="0.3">
      <c r="A43" s="86" t="s">
        <v>141</v>
      </c>
      <c r="B43" s="87"/>
      <c r="E43" s="93"/>
    </row>
    <row r="44" spans="1:5" outlineLevel="1" x14ac:dyDescent="0.3">
      <c r="A44" s="86" t="s">
        <v>143</v>
      </c>
      <c r="B44" s="87"/>
      <c r="E44" s="93"/>
    </row>
    <row r="45" spans="1:5" outlineLevel="1" x14ac:dyDescent="0.3">
      <c r="A45" s="86" t="s">
        <v>137</v>
      </c>
      <c r="B45" s="87"/>
      <c r="E45" s="87"/>
    </row>
    <row r="46" spans="1:5" outlineLevel="1" x14ac:dyDescent="0.3">
      <c r="A46" s="86" t="s">
        <v>144</v>
      </c>
      <c r="B46" s="87"/>
      <c r="E46" s="93"/>
    </row>
    <row r="47" spans="1:5" outlineLevel="1" x14ac:dyDescent="0.3">
      <c r="A47" s="86" t="s">
        <v>179</v>
      </c>
      <c r="B47" s="87"/>
      <c r="E47" s="93"/>
    </row>
    <row r="48" spans="1:5" outlineLevel="1" x14ac:dyDescent="0.3">
      <c r="A48" s="86" t="s">
        <v>180</v>
      </c>
      <c r="B48" s="87"/>
      <c r="E48" s="93"/>
    </row>
    <row r="49" spans="1:5" outlineLevel="1" x14ac:dyDescent="0.3">
      <c r="A49" s="86" t="s">
        <v>145</v>
      </c>
      <c r="B49" s="87"/>
      <c r="E49" s="93"/>
    </row>
    <row r="50" spans="1:5" outlineLevel="1" x14ac:dyDescent="0.3">
      <c r="A50" s="86" t="s">
        <v>146</v>
      </c>
      <c r="B50" s="87"/>
      <c r="E50" s="93"/>
    </row>
    <row r="51" spans="1:5" outlineLevel="1" x14ac:dyDescent="0.3">
      <c r="A51" s="86" t="s">
        <v>66</v>
      </c>
      <c r="B51" s="87"/>
      <c r="E51" s="93"/>
    </row>
    <row r="52" spans="1:5" outlineLevel="1" x14ac:dyDescent="0.3">
      <c r="A52" s="86" t="s">
        <v>147</v>
      </c>
      <c r="B52" s="87"/>
      <c r="E52" s="93"/>
    </row>
    <row r="53" spans="1:5" outlineLevel="1" x14ac:dyDescent="0.3">
      <c r="A53" s="86" t="s">
        <v>148</v>
      </c>
      <c r="B53" s="87"/>
      <c r="E53" s="93"/>
    </row>
    <row r="54" spans="1:5" outlineLevel="1" x14ac:dyDescent="0.3">
      <c r="A54" s="86" t="s">
        <v>74</v>
      </c>
      <c r="B54" s="87"/>
      <c r="E54" s="93"/>
    </row>
    <row r="55" spans="1:5" outlineLevel="1" x14ac:dyDescent="0.3">
      <c r="A55" s="86" t="s">
        <v>149</v>
      </c>
      <c r="B55" s="87"/>
      <c r="E55" s="93"/>
    </row>
    <row r="56" spans="1:5" outlineLevel="1" x14ac:dyDescent="0.3">
      <c r="A56" s="86" t="s">
        <v>211</v>
      </c>
      <c r="B56" s="87"/>
      <c r="E56" s="93"/>
    </row>
    <row r="57" spans="1:5" outlineLevel="1" x14ac:dyDescent="0.3">
      <c r="A57" s="86" t="s">
        <v>138</v>
      </c>
      <c r="B57" s="87"/>
      <c r="E57" s="93"/>
    </row>
    <row r="58" spans="1:5" ht="15" outlineLevel="1" thickBot="1" x14ac:dyDescent="0.35">
      <c r="A58" s="88" t="s">
        <v>157</v>
      </c>
      <c r="B58" s="89"/>
      <c r="E58" s="93"/>
    </row>
    <row r="61" spans="1:5" ht="15" thickBot="1" x14ac:dyDescent="0.35">
      <c r="A61" s="156" t="s">
        <v>212</v>
      </c>
      <c r="B61" s="157"/>
      <c r="D61" s="158"/>
      <c r="E61" s="160"/>
    </row>
    <row r="62" spans="1:5" outlineLevel="1" x14ac:dyDescent="0.3">
      <c r="A62" s="90" t="s">
        <v>158</v>
      </c>
      <c r="B62" s="91"/>
      <c r="D62" s="161"/>
    </row>
    <row r="63" spans="1:5" outlineLevel="1" x14ac:dyDescent="0.3">
      <c r="A63" s="86" t="s">
        <v>159</v>
      </c>
      <c r="B63" s="87"/>
      <c r="D63" s="161"/>
    </row>
    <row r="64" spans="1:5" outlineLevel="1" x14ac:dyDescent="0.3">
      <c r="A64" s="86" t="s">
        <v>160</v>
      </c>
      <c r="B64" s="152" t="str">
        <f>B3&amp;","</f>
        <v>,</v>
      </c>
      <c r="D64" s="161"/>
    </row>
    <row r="65" spans="1:5" outlineLevel="1" x14ac:dyDescent="0.3">
      <c r="A65" s="86" t="s">
        <v>161</v>
      </c>
      <c r="B65" s="87"/>
      <c r="D65" s="161"/>
    </row>
    <row r="66" spans="1:5" outlineLevel="1" x14ac:dyDescent="0.3">
      <c r="A66" s="86" t="s">
        <v>162</v>
      </c>
      <c r="B66" s="87"/>
      <c r="D66" s="161"/>
    </row>
    <row r="67" spans="1:5" outlineLevel="1" x14ac:dyDescent="0.3">
      <c r="A67" s="86" t="s">
        <v>163</v>
      </c>
      <c r="B67" s="87"/>
      <c r="D67" s="161"/>
    </row>
    <row r="68" spans="1:5" outlineLevel="1" x14ac:dyDescent="0.3">
      <c r="A68" s="86" t="s">
        <v>164</v>
      </c>
      <c r="B68" s="87"/>
      <c r="D68" s="161"/>
      <c r="E68" s="87"/>
    </row>
    <row r="69" spans="1:5" ht="15" outlineLevel="1" thickBot="1" x14ac:dyDescent="0.35">
      <c r="A69" s="88" t="s">
        <v>165</v>
      </c>
      <c r="B69" s="89"/>
      <c r="D69" s="161"/>
      <c r="E69" s="89"/>
    </row>
    <row r="72" spans="1:5" ht="15" thickBot="1" x14ac:dyDescent="0.35">
      <c r="A72" s="156" t="s">
        <v>213</v>
      </c>
      <c r="B72" s="157"/>
      <c r="D72" s="158"/>
      <c r="E72" s="160"/>
    </row>
    <row r="73" spans="1:5" outlineLevel="1" x14ac:dyDescent="0.3">
      <c r="A73" s="90" t="s">
        <v>214</v>
      </c>
      <c r="B73" s="91" t="s">
        <v>188</v>
      </c>
      <c r="D73" s="161"/>
    </row>
    <row r="74" spans="1:5" outlineLevel="1" x14ac:dyDescent="0.3">
      <c r="A74" s="86" t="s">
        <v>189</v>
      </c>
      <c r="B74" s="87" t="s">
        <v>190</v>
      </c>
      <c r="D74" s="161"/>
    </row>
    <row r="75" spans="1:5" outlineLevel="1" x14ac:dyDescent="0.3">
      <c r="A75" s="86" t="s">
        <v>215</v>
      </c>
      <c r="B75" s="87" t="s">
        <v>216</v>
      </c>
      <c r="D75" s="161"/>
    </row>
    <row r="76" spans="1:5" ht="15" outlineLevel="1" thickBot="1" x14ac:dyDescent="0.35">
      <c r="A76" s="88" t="s">
        <v>189</v>
      </c>
      <c r="B76" s="89" t="s">
        <v>190</v>
      </c>
      <c r="D76" s="161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  <dataValidation type="list" allowBlank="1" showInputMessage="1" showErrorMessage="1" sqref="B6 E6" xr:uid="{87F5AF62-3C9F-45D7-BD67-8AC2F382680B}">
      <formula1>"Stage Payment, Final Payment, Retention Payment"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D38440-0E7C-4286-9742-58DDA4384066}">
          <x14:formula1>
            <xm:f>Sheet1!A1:A5</xm:f>
          </x14:formula1>
          <xm:sqref>B63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2'!B24 &amp; " BY " &amp; 'PC 2'!C22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6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9"/>
      <c r="B8" s="239"/>
      <c r="C8" s="239"/>
      <c r="D8" s="239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6" t="str">
        <f>'PC 1'!B60</f>
        <v>,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9" t="s">
        <v>152</v>
      </c>
      <c r="B15" s="239"/>
      <c r="C15" s="239"/>
      <c r="D15" s="239"/>
    </row>
    <row r="16" spans="1:4" s="28" customFormat="1" ht="67.2" customHeight="1" x14ac:dyDescent="0.6">
      <c r="A16" s="241" t="str">
        <f>'PC 1'!B24 &amp; " " &amp; "&amp;" &amp; " " &amp;'PC 2'!B24 &amp; "."</f>
        <v>0 &amp; 0.</v>
      </c>
      <c r="B16" s="241"/>
      <c r="C16" s="241"/>
      <c r="D16" s="241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2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242"/>
      <c r="C18" s="242"/>
      <c r="D18" s="242"/>
    </row>
    <row r="19" spans="1:10" s="28" customFormat="1" ht="22.95" customHeight="1" x14ac:dyDescent="0.6">
      <c r="A19" s="243"/>
      <c r="B19" s="243"/>
      <c r="C19" s="243"/>
      <c r="D19" s="243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4" t="s">
        <v>153</v>
      </c>
      <c r="B24" s="244"/>
      <c r="C24" s="244"/>
      <c r="D24" s="244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154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40" t="s">
        <v>156</v>
      </c>
      <c r="B28" s="240"/>
      <c r="C28" s="240"/>
      <c r="D28" s="240"/>
    </row>
    <row r="29" spans="1:10" s="28" customFormat="1" ht="23.4" x14ac:dyDescent="0.6">
      <c r="A29" s="240" t="s">
        <v>155</v>
      </c>
      <c r="B29" s="240"/>
      <c r="C29" s="240"/>
      <c r="D29" s="24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9"/>
      <c r="B8" s="239"/>
      <c r="C8" s="239"/>
      <c r="D8" s="239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6" t="str">
        <f>'PC 1'!B60</f>
        <v>,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9" t="s">
        <v>152</v>
      </c>
      <c r="B15" s="239"/>
      <c r="C15" s="239"/>
      <c r="D15" s="239"/>
    </row>
    <row r="16" spans="1:4" s="28" customFormat="1" ht="67.2" customHeight="1" x14ac:dyDescent="0.6">
      <c r="A16" s="241" t="str">
        <f>'PC 1'!B24 &amp; " " &amp; "&amp;" &amp; " " &amp;'PC 2'!B24 &amp; "."</f>
        <v>0 &amp; 0.</v>
      </c>
      <c r="B16" s="241"/>
      <c r="C16" s="241"/>
      <c r="D16" s="241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2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242"/>
      <c r="C18" s="242"/>
      <c r="D18" s="242"/>
    </row>
    <row r="19" spans="1:10" s="28" customFormat="1" ht="22.95" customHeight="1" x14ac:dyDescent="0.6">
      <c r="A19" s="243"/>
      <c r="B19" s="243"/>
      <c r="C19" s="243"/>
      <c r="D19" s="243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4" t="s">
        <v>153</v>
      </c>
      <c r="B24" s="244"/>
      <c r="C24" s="244"/>
      <c r="D24" s="244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154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40" t="s">
        <v>156</v>
      </c>
      <c r="B28" s="240"/>
      <c r="C28" s="240"/>
      <c r="D28" s="240"/>
    </row>
    <row r="29" spans="1:10" s="28" customFormat="1" ht="23.4" x14ac:dyDescent="0.6">
      <c r="A29" s="240" t="s">
        <v>155</v>
      </c>
      <c r="B29" s="240"/>
      <c r="C29" s="240"/>
      <c r="D29" s="24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50EE-9CC1-4882-88AB-7DF9F9594D97}">
  <dimension ref="A1:A5"/>
  <sheetViews>
    <sheetView workbookViewId="0">
      <selection sqref="A1:A5"/>
    </sheetView>
  </sheetViews>
  <sheetFormatPr defaultRowHeight="14.4" x14ac:dyDescent="0.3"/>
  <sheetData>
    <row r="1" spans="1:1" x14ac:dyDescent="0.3">
      <c r="A1" t="s">
        <v>225</v>
      </c>
    </row>
    <row r="2" spans="1:1" x14ac:dyDescent="0.3">
      <c r="A2" t="s">
        <v>226</v>
      </c>
    </row>
    <row r="3" spans="1:1" x14ac:dyDescent="0.3">
      <c r="A3" t="s">
        <v>227</v>
      </c>
    </row>
    <row r="4" spans="1:1" x14ac:dyDescent="0.3">
      <c r="A4" t="s">
        <v>228</v>
      </c>
    </row>
    <row r="5" spans="1:1" x14ac:dyDescent="0.3">
      <c r="A5" t="s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topLeftCell="A8" zoomScale="70" zoomScaleNormal="70" workbookViewId="0">
      <selection activeCell="B13" sqref="B13"/>
    </sheetView>
  </sheetViews>
  <sheetFormatPr defaultRowHeight="14.4" outlineLevelRow="1" x14ac:dyDescent="0.3"/>
  <cols>
    <col min="1" max="1" width="58" customWidth="1"/>
    <col min="2" max="2" width="171.21875" style="38" customWidth="1"/>
    <col min="3" max="3" width="25.33203125" customWidth="1"/>
    <col min="4" max="4" width="25.109375" customWidth="1"/>
    <col min="5" max="5" width="11.5546875" customWidth="1"/>
  </cols>
  <sheetData>
    <row r="1" spans="1:9" s="9" customFormat="1" ht="4.95" customHeight="1" x14ac:dyDescent="0.4">
      <c r="A1" s="22" t="str">
        <f>"Particulars of Contract: " &amp;DETAILS!B6</f>
        <v xml:space="preserve">Particulars of Contract: </v>
      </c>
      <c r="B1" s="34" t="str">
        <f>TRIM(SUBSTITUTE(A1,"Particulars of Contract: ",""))</f>
        <v/>
      </c>
      <c r="C1" s="18"/>
      <c r="D1" s="18"/>
      <c r="E1" s="18"/>
    </row>
    <row r="2" spans="1:9" s="123" customFormat="1" ht="54.6" customHeight="1" x14ac:dyDescent="0.5">
      <c r="A2" s="120" t="s">
        <v>104</v>
      </c>
      <c r="B2" s="121">
        <f>DETAILS!B10</f>
        <v>0</v>
      </c>
      <c r="C2" s="122"/>
      <c r="D2" s="122"/>
      <c r="E2" s="122"/>
    </row>
    <row r="3" spans="1:9" s="127" customFormat="1" ht="54.6" customHeight="1" x14ac:dyDescent="0.5">
      <c r="A3" s="124" t="s">
        <v>167</v>
      </c>
      <c r="B3" s="125">
        <f>DETAILS!B11</f>
        <v>0</v>
      </c>
      <c r="C3" s="126"/>
      <c r="D3" s="126"/>
      <c r="E3" s="126"/>
    </row>
    <row r="4" spans="1:9" s="123" customFormat="1" ht="54.6" customHeight="1" x14ac:dyDescent="0.5">
      <c r="A4" s="120" t="s">
        <v>150</v>
      </c>
      <c r="B4" s="128">
        <f>D4*B2</f>
        <v>0</v>
      </c>
      <c r="C4" s="122"/>
      <c r="D4" s="129">
        <f>DETAILS!B12</f>
        <v>0</v>
      </c>
      <c r="E4" s="122"/>
    </row>
    <row r="5" spans="1:9" s="123" customFormat="1" ht="54.6" customHeight="1" x14ac:dyDescent="0.5">
      <c r="A5" s="120" t="s">
        <v>105</v>
      </c>
      <c r="B5" s="121">
        <f>DETAILS!B13</f>
        <v>0</v>
      </c>
      <c r="C5" s="122"/>
      <c r="D5" s="122"/>
      <c r="E5" s="122"/>
    </row>
    <row r="6" spans="1:9" s="123" customFormat="1" ht="54.6" customHeight="1" x14ac:dyDescent="0.5">
      <c r="A6" s="120" t="s">
        <v>106</v>
      </c>
      <c r="B6" s="128">
        <f>B5*D6</f>
        <v>0</v>
      </c>
      <c r="C6" s="122"/>
      <c r="D6" s="129">
        <f>DETAILS!B14</f>
        <v>0</v>
      </c>
      <c r="E6" s="122"/>
      <c r="I6" s="130"/>
    </row>
    <row r="7" spans="1:9" s="123" customFormat="1" ht="54.6" customHeight="1" x14ac:dyDescent="0.5">
      <c r="A7" s="120" t="s">
        <v>107</v>
      </c>
      <c r="B7" s="128">
        <f>B5-B6</f>
        <v>0</v>
      </c>
      <c r="C7" s="122"/>
      <c r="D7" s="122"/>
      <c r="E7" s="122"/>
    </row>
    <row r="8" spans="1:9" s="123" customFormat="1" ht="54.6" customHeight="1" x14ac:dyDescent="0.5">
      <c r="A8" s="120" t="s">
        <v>108</v>
      </c>
      <c r="B8" s="128">
        <f>D8*B7</f>
        <v>0</v>
      </c>
      <c r="C8" s="122"/>
      <c r="D8" s="175">
        <f>DETAILS!B17</f>
        <v>7.4999999999999997E-2</v>
      </c>
      <c r="E8" s="122"/>
    </row>
    <row r="9" spans="1:9" s="123" customFormat="1" ht="54.6" customHeight="1" x14ac:dyDescent="0.5">
      <c r="A9" s="120" t="s">
        <v>109</v>
      </c>
      <c r="B9" s="128">
        <f>B7+B8</f>
        <v>0</v>
      </c>
      <c r="C9" s="122"/>
      <c r="D9" s="122"/>
      <c r="E9" s="122"/>
    </row>
    <row r="10" spans="1:9" s="123" customFormat="1" ht="54.6" customHeight="1" x14ac:dyDescent="0.5">
      <c r="A10" s="120" t="s">
        <v>126</v>
      </c>
      <c r="B10" s="128">
        <f>B4*D10</f>
        <v>0</v>
      </c>
      <c r="C10" s="122"/>
      <c r="D10" s="129">
        <f>DETAILS!B16</f>
        <v>0</v>
      </c>
      <c r="E10" s="122"/>
    </row>
    <row r="11" spans="1:9" s="123" customFormat="1" ht="54.6" customHeight="1" x14ac:dyDescent="0.5">
      <c r="A11" s="120" t="s">
        <v>110</v>
      </c>
      <c r="B11" s="131">
        <f>DETAILS!B15</f>
        <v>0</v>
      </c>
      <c r="C11" s="122"/>
      <c r="D11" s="122"/>
      <c r="E11" s="122"/>
    </row>
    <row r="12" spans="1:9" s="123" customFormat="1" ht="54.6" customHeight="1" thickBot="1" x14ac:dyDescent="0.55000000000000004">
      <c r="A12" s="132" t="s">
        <v>111</v>
      </c>
      <c r="B12" s="133">
        <f>IF(B11="Nil", B9-B10-0,B9-B10-B11)</f>
        <v>0</v>
      </c>
      <c r="C12" s="122"/>
      <c r="D12" s="122"/>
      <c r="E12" s="122"/>
    </row>
    <row r="13" spans="1:9" s="9" customFormat="1" ht="21.6" hidden="1" outlineLevel="1" thickTop="1" x14ac:dyDescent="0.4">
      <c r="A13" s="23"/>
      <c r="B13" s="177" t="str">
        <f>DETAILS!C19</f>
        <v>()</v>
      </c>
      <c r="C13" s="41"/>
      <c r="D13" s="96" t="str">
        <f>"₦"&amp;TEXT(DETAILS!B18, "#,##0.00")</f>
        <v>₦0.00</v>
      </c>
      <c r="E13" s="18"/>
    </row>
    <row r="14" spans="1:9" s="9" customFormat="1" ht="21" hidden="1" outlineLevel="1" x14ac:dyDescent="0.4">
      <c r="A14" s="23" t="s">
        <v>178</v>
      </c>
      <c r="B14" s="42">
        <f>IF(B11&lt;&gt;"Nil",B10+B11+B12,B10+B12)</f>
        <v>0</v>
      </c>
      <c r="C14" s="41"/>
      <c r="D14" s="41"/>
      <c r="E14" s="18"/>
    </row>
    <row r="15" spans="1:9" s="9" customFormat="1" ht="21" hidden="1" outlineLevel="1" x14ac:dyDescent="0.4">
      <c r="B15" s="35"/>
    </row>
    <row r="16" spans="1:9" s="8" customFormat="1" ht="18" hidden="1" outlineLevel="1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1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1" x14ac:dyDescent="0.35">
      <c r="A19" s="20"/>
      <c r="B19" s="37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DETAILS!B3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DETAILS!B4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DETAILS!B5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DETAILS!B7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DETAILS!B25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DETAILS!B8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DETAILS!B26</f>
        <v>0</v>
      </c>
      <c r="C27" s="57" t="s">
        <v>186</v>
      </c>
      <c r="D27" s="58">
        <f>DETAILS!B27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DETAILS!B28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DETAILS!B29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DETAILS!B29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DETAILS!B30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DETAILS!B31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DETAILS!B32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DETAILS!B33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DETAILS!B34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43">
        <f>DETAILS!B35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43">
        <f>DETAILS!B36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47">
        <f>DETAILS!B24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48">
        <f>DETAILS!B56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43">
        <f>DETAILS!B40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43">
        <f>DETAILS!B41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43">
        <f>DETAILS!B42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43">
        <f>DETAILS!B43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43">
        <f>DETAILS!B44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43">
        <f>DETAILS!B46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43">
        <f>DETAILS!B47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43">
        <f>DETAILS!B48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43">
        <f>DETAILS!B49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43">
        <f>DETAILS!B50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43">
        <f>DETAILS!B51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43">
        <f>DETAILS!B52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43">
        <f>DETAILS!B53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43">
        <f>DETAILS!B54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43">
        <f>DETAILS!B55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49">
        <f>DETAILS!B45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49">
        <f>DETAILS!B57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49">
        <f>DETAILS!B58</f>
        <v>0</v>
      </c>
    </row>
    <row r="58" spans="1:5" ht="17.399999999999999" hidden="1" outlineLevel="1" x14ac:dyDescent="0.3">
      <c r="A58" s="26" t="s">
        <v>158</v>
      </c>
      <c r="B58" s="44">
        <f>DETAILS!B62</f>
        <v>0</v>
      </c>
    </row>
    <row r="59" spans="1:5" ht="18" hidden="1" outlineLevel="1" x14ac:dyDescent="0.35">
      <c r="A59" s="26" t="s">
        <v>159</v>
      </c>
      <c r="B59" s="43">
        <f>DETAILS!B63</f>
        <v>0</v>
      </c>
    </row>
    <row r="60" spans="1:5" ht="18" hidden="1" outlineLevel="1" x14ac:dyDescent="0.35">
      <c r="A60" s="26" t="s">
        <v>160</v>
      </c>
      <c r="B60" s="43" t="str">
        <f>DETAILS!B64</f>
        <v>,</v>
      </c>
    </row>
    <row r="61" spans="1:5" ht="18" hidden="1" outlineLevel="1" x14ac:dyDescent="0.35">
      <c r="A61" s="26" t="s">
        <v>161</v>
      </c>
      <c r="B61" s="43">
        <f>DETAILS!B65</f>
        <v>0</v>
      </c>
    </row>
    <row r="62" spans="1:5" ht="18" hidden="1" outlineLevel="1" x14ac:dyDescent="0.35">
      <c r="A62" s="26" t="s">
        <v>162</v>
      </c>
      <c r="B62" s="43">
        <f>DETAILS!B66</f>
        <v>0</v>
      </c>
    </row>
    <row r="63" spans="1:5" ht="18" hidden="1" outlineLevel="1" x14ac:dyDescent="0.35">
      <c r="A63" s="26" t="s">
        <v>163</v>
      </c>
      <c r="B63" s="43">
        <f>DETAILS!B67</f>
        <v>0</v>
      </c>
    </row>
    <row r="64" spans="1:5" ht="18" hidden="1" outlineLevel="1" x14ac:dyDescent="0.35">
      <c r="A64" s="26" t="s">
        <v>164</v>
      </c>
      <c r="B64" s="43">
        <f>DETAILS!B68</f>
        <v>0</v>
      </c>
    </row>
    <row r="65" spans="1:2" ht="18" hidden="1" outlineLevel="1" x14ac:dyDescent="0.35">
      <c r="A65" s="26" t="s">
        <v>165</v>
      </c>
      <c r="B65" s="43">
        <f>DETAILS!B69</f>
        <v>0</v>
      </c>
    </row>
    <row r="66" spans="1:2" hidden="1" outlineLevel="1" x14ac:dyDescent="0.3"/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63" t="str">
        <f>DETAILS!B73</f>
        <v>Alawiye, K.T (Ms)</v>
      </c>
    </row>
    <row r="69" spans="1:2" ht="18" hidden="1" outlineLevel="1" x14ac:dyDescent="0.35">
      <c r="A69" s="64" t="s">
        <v>189</v>
      </c>
      <c r="B69" s="63" t="str">
        <f>DETAILS!B74</f>
        <v>PPO (MED)</v>
      </c>
    </row>
    <row r="70" spans="1:2" ht="18" hidden="1" outlineLevel="1" x14ac:dyDescent="0.35">
      <c r="A70" s="26" t="s">
        <v>191</v>
      </c>
      <c r="B70" s="63" t="str">
        <f>DETAILS!B75</f>
        <v xml:space="preserve">Adekunle-Famuyon, F.A </v>
      </c>
    </row>
    <row r="71" spans="1:2" ht="18" hidden="1" outlineLevel="1" x14ac:dyDescent="0.35">
      <c r="A71" s="26" t="s">
        <v>189</v>
      </c>
      <c r="B71" s="63" t="str">
        <f>DETAILS!B76</f>
        <v>PPO (MED)</v>
      </c>
    </row>
    <row r="72" spans="1:2" ht="15" collapsed="1" thickTop="1" x14ac:dyDescent="0.3"/>
  </sheetData>
  <sheetProtection algorithmName="SHA-512" hashValue="10pjmZA/zfCqG9YKB00Y1scxWt0lmgvcuCejo/fVUTKbBkmushOucaripat67HXfotBz3RUYETIGh/imHePIMA==" saltValue="BZFj1m101DGjVnpz/lgm4g==" spinCount="100000" sheet="1" objects="1" scenarios="1"/>
  <phoneticPr fontId="1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topLeftCell="A3" zoomScale="70" zoomScaleNormal="70" workbookViewId="0">
      <selection activeCell="B13" sqref="B13"/>
    </sheetView>
  </sheetViews>
  <sheetFormatPr defaultRowHeight="14.4" outlineLevelRow="2" x14ac:dyDescent="0.3"/>
  <cols>
    <col min="1" max="1" width="52.109375" customWidth="1"/>
    <col min="2" max="2" width="142" customWidth="1"/>
    <col min="4" max="4" width="21.88671875" bestFit="1" customWidth="1"/>
    <col min="5" max="5" width="17.6640625" customWidth="1"/>
  </cols>
  <sheetData>
    <row r="1" spans="1:9" s="9" customFormat="1" ht="4.95" customHeight="1" x14ac:dyDescent="0.4">
      <c r="A1" s="22" t="str">
        <f>"Particulars of Contract: " &amp;DETAILS!E6</f>
        <v xml:space="preserve">Particulars of Contract: </v>
      </c>
      <c r="B1" s="24" t="str">
        <f>TRIM(SUBSTITUTE(A1,"Particulars of Contract: ",""))</f>
        <v/>
      </c>
      <c r="C1" s="18"/>
      <c r="D1" s="18"/>
      <c r="E1" s="18"/>
    </row>
    <row r="2" spans="1:9" s="100" customFormat="1" ht="46.95" customHeight="1" x14ac:dyDescent="0.45">
      <c r="A2" s="97" t="s">
        <v>104</v>
      </c>
      <c r="B2" s="98">
        <f>DETAILS!E10</f>
        <v>0</v>
      </c>
      <c r="C2" s="99"/>
      <c r="D2" s="99"/>
      <c r="E2" s="99"/>
    </row>
    <row r="3" spans="1:9" s="104" customFormat="1" ht="46.95" customHeight="1" x14ac:dyDescent="0.45">
      <c r="A3" s="101" t="s">
        <v>167</v>
      </c>
      <c r="B3" s="102">
        <f>DETAILS!E11</f>
        <v>0</v>
      </c>
      <c r="C3" s="103"/>
      <c r="D3" s="103"/>
      <c r="E3" s="103"/>
    </row>
    <row r="4" spans="1:9" s="100" customFormat="1" ht="46.95" customHeight="1" x14ac:dyDescent="0.45">
      <c r="A4" s="97" t="s">
        <v>150</v>
      </c>
      <c r="B4" s="105">
        <f>D4*B2</f>
        <v>0</v>
      </c>
      <c r="C4" s="99"/>
      <c r="D4" s="106">
        <f>DETAILS!E12</f>
        <v>0</v>
      </c>
      <c r="E4" s="99"/>
    </row>
    <row r="5" spans="1:9" s="100" customFormat="1" ht="46.95" customHeight="1" x14ac:dyDescent="0.45">
      <c r="A5" s="97" t="s">
        <v>105</v>
      </c>
      <c r="B5" s="98">
        <f>DETAILS!E13</f>
        <v>0</v>
      </c>
      <c r="C5" s="99"/>
      <c r="D5" s="99"/>
      <c r="E5" s="99"/>
    </row>
    <row r="6" spans="1:9" s="100" customFormat="1" ht="46.95" customHeight="1" x14ac:dyDescent="0.45">
      <c r="A6" s="97" t="s">
        <v>106</v>
      </c>
      <c r="B6" s="105">
        <f>B5*D6</f>
        <v>0</v>
      </c>
      <c r="C6" s="99"/>
      <c r="D6" s="106">
        <f>DETAILS!E14</f>
        <v>0</v>
      </c>
      <c r="E6" s="99"/>
      <c r="I6" s="107"/>
    </row>
    <row r="7" spans="1:9" s="100" customFormat="1" ht="46.95" customHeight="1" x14ac:dyDescent="0.45">
      <c r="A7" s="97" t="s">
        <v>107</v>
      </c>
      <c r="B7" s="105">
        <f>B5-B6</f>
        <v>0</v>
      </c>
      <c r="C7" s="99"/>
      <c r="D7" s="99"/>
      <c r="E7" s="99"/>
    </row>
    <row r="8" spans="1:9" s="100" customFormat="1" ht="46.95" customHeight="1" x14ac:dyDescent="0.45">
      <c r="A8" s="97" t="s">
        <v>108</v>
      </c>
      <c r="B8" s="105">
        <f>D8*B7</f>
        <v>0</v>
      </c>
      <c r="C8" s="99"/>
      <c r="D8" s="176">
        <f>DETAILS!E17</f>
        <v>7.4999999999999997E-2</v>
      </c>
      <c r="E8" s="99"/>
    </row>
    <row r="9" spans="1:9" s="100" customFormat="1" ht="46.95" customHeight="1" x14ac:dyDescent="0.45">
      <c r="A9" s="97" t="s">
        <v>109</v>
      </c>
      <c r="B9" s="105">
        <f>B7+B8</f>
        <v>0</v>
      </c>
      <c r="C9" s="99"/>
      <c r="D9" s="99"/>
      <c r="E9" s="99"/>
    </row>
    <row r="10" spans="1:9" s="100" customFormat="1" ht="46.95" customHeight="1" x14ac:dyDescent="0.45">
      <c r="A10" s="97" t="s">
        <v>126</v>
      </c>
      <c r="B10" s="105">
        <f>B4*D10</f>
        <v>0</v>
      </c>
      <c r="C10" s="99"/>
      <c r="D10" s="106">
        <f>DETAILS!E16</f>
        <v>0</v>
      </c>
      <c r="E10" s="99"/>
    </row>
    <row r="11" spans="1:9" s="100" customFormat="1" ht="46.95" customHeight="1" x14ac:dyDescent="0.45">
      <c r="A11" s="97" t="s">
        <v>110</v>
      </c>
      <c r="B11" s="108">
        <f>DETAILS!E15</f>
        <v>0</v>
      </c>
      <c r="C11" s="99"/>
      <c r="D11" s="99"/>
      <c r="E11" s="99"/>
    </row>
    <row r="12" spans="1:9" s="100" customFormat="1" ht="46.95" customHeight="1" thickBot="1" x14ac:dyDescent="0.5">
      <c r="A12" s="109" t="s">
        <v>111</v>
      </c>
      <c r="B12" s="110">
        <f>IF(B11="Nil", B9-B10-0,B9-B10-B11)</f>
        <v>0</v>
      </c>
      <c r="C12" s="99"/>
      <c r="D12" s="99"/>
      <c r="E12" s="99"/>
    </row>
    <row r="13" spans="1:9" s="100" customFormat="1" ht="46.95" hidden="1" customHeight="1" outlineLevel="1" thickTop="1" x14ac:dyDescent="0.5">
      <c r="A13" s="97"/>
      <c r="B13" s="111" t="str">
        <f>DETAILS!F19</f>
        <v>()</v>
      </c>
      <c r="C13" s="112"/>
      <c r="D13" s="113" t="str">
        <f>"₦"&amp;TEXT(DETAILS!E18, "#,##0.00")</f>
        <v>₦0.00</v>
      </c>
      <c r="E13" s="99"/>
    </row>
    <row r="14" spans="1:9" s="100" customFormat="1" ht="46.95" hidden="1" customHeight="1" outlineLevel="1" x14ac:dyDescent="0.45">
      <c r="A14" s="97" t="s">
        <v>178</v>
      </c>
      <c r="B14" s="114">
        <f>IF(B11&lt;&gt;"Nil",B10+B11+B12,B10+B12)</f>
        <v>0</v>
      </c>
      <c r="C14" s="112"/>
      <c r="D14" s="112"/>
      <c r="E14" s="99"/>
    </row>
    <row r="15" spans="1:9" s="9" customFormat="1" ht="21" hidden="1" outlineLevel="1" x14ac:dyDescent="0.4">
      <c r="B15" s="35"/>
    </row>
    <row r="16" spans="1:9" s="8" customFormat="1" ht="18" hidden="1" outlineLevel="2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2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2" x14ac:dyDescent="0.35">
      <c r="A19" s="20"/>
      <c r="B19" s="20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DETAILS!E3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DETAILS!E4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DETAILS!E5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DETAILS!E7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DETAILS!E25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DETAILS!E8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DETAILS!E26</f>
        <v>0</v>
      </c>
      <c r="C27" s="57" t="s">
        <v>186</v>
      </c>
      <c r="D27" s="58">
        <f>DETAILS!E27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DETAILS!E28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DETAILS!E29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DETAILS!E29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DETAILS!E30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DETAILS!E31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DETAILS!E32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DETAILS!E33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DETAILS!E34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115">
        <f>DETAILS!E35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115">
        <f>DETAILS!E36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116">
        <f>DETAILS!E24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117">
        <f>DETAILS!E56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115">
        <f>DETAILS!E40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115">
        <f>DETAILS!E41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115">
        <f>DETAILS!E42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115">
        <f>DETAILS!E43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115">
        <f>DETAILS!E44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115">
        <f>DETAILS!E46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115">
        <f>DETAILS!E47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115">
        <f>DETAILS!E48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115">
        <f>DETAILS!E49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115">
        <f>DETAILS!E50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115">
        <f>DETAILS!E51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115">
        <f>DETAILS!E52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115">
        <f>DETAILS!E53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115">
        <f>DETAILS!E54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115">
        <f>DETAILS!E55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118">
        <f>DETAILS!E45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118">
        <f>DETAILS!E57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118">
        <f>DETAILS!E58</f>
        <v>0</v>
      </c>
    </row>
    <row r="58" spans="1:5" ht="17.399999999999999" hidden="1" outlineLevel="1" x14ac:dyDescent="0.3">
      <c r="A58" s="26" t="s">
        <v>158</v>
      </c>
      <c r="B58" s="119">
        <f>DETAILS!E62</f>
        <v>0</v>
      </c>
    </row>
    <row r="59" spans="1:5" ht="18" hidden="1" outlineLevel="1" x14ac:dyDescent="0.35">
      <c r="A59" s="26" t="s">
        <v>159</v>
      </c>
      <c r="B59" s="115">
        <f>DETAILS!E63</f>
        <v>0</v>
      </c>
    </row>
    <row r="60" spans="1:5" ht="18" hidden="1" outlineLevel="1" x14ac:dyDescent="0.35">
      <c r="A60" s="26" t="s">
        <v>160</v>
      </c>
      <c r="B60" s="115">
        <f>DETAILS!E64</f>
        <v>0</v>
      </c>
    </row>
    <row r="61" spans="1:5" ht="18" hidden="1" outlineLevel="1" x14ac:dyDescent="0.35">
      <c r="A61" s="26" t="s">
        <v>161</v>
      </c>
      <c r="B61" s="115">
        <f>DETAILS!E65</f>
        <v>0</v>
      </c>
    </row>
    <row r="62" spans="1:5" ht="18" hidden="1" outlineLevel="1" x14ac:dyDescent="0.35">
      <c r="A62" s="26" t="s">
        <v>162</v>
      </c>
      <c r="B62" s="115">
        <f>DETAILS!E66</f>
        <v>0</v>
      </c>
    </row>
    <row r="63" spans="1:5" ht="18" hidden="1" outlineLevel="1" x14ac:dyDescent="0.35">
      <c r="A63" s="26" t="s">
        <v>163</v>
      </c>
      <c r="B63" s="115">
        <f>DETAILS!E67</f>
        <v>0</v>
      </c>
    </row>
    <row r="64" spans="1:5" ht="18" hidden="1" outlineLevel="1" x14ac:dyDescent="0.35">
      <c r="A64" s="26" t="s">
        <v>164</v>
      </c>
      <c r="B64" s="115">
        <f>DETAILS!E68</f>
        <v>0</v>
      </c>
    </row>
    <row r="65" spans="1:2" ht="18" hidden="1" outlineLevel="1" x14ac:dyDescent="0.35">
      <c r="A65" s="26" t="s">
        <v>165</v>
      </c>
      <c r="B65" s="115">
        <f>DETAILS!E69</f>
        <v>0</v>
      </c>
    </row>
    <row r="66" spans="1:2" hidden="1" outlineLevel="1" x14ac:dyDescent="0.3">
      <c r="B66" s="38"/>
    </row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151">
        <f>DETAILS!E73</f>
        <v>0</v>
      </c>
    </row>
    <row r="69" spans="1:2" ht="18" hidden="1" outlineLevel="1" x14ac:dyDescent="0.35">
      <c r="A69" s="64" t="s">
        <v>189</v>
      </c>
      <c r="B69" s="151">
        <f>DETAILS!E74</f>
        <v>0</v>
      </c>
    </row>
    <row r="70" spans="1:2" ht="18" hidden="1" outlineLevel="1" x14ac:dyDescent="0.35">
      <c r="A70" s="26" t="s">
        <v>191</v>
      </c>
      <c r="B70" s="151">
        <f>DETAILS!E75</f>
        <v>0</v>
      </c>
    </row>
    <row r="71" spans="1:2" ht="18" hidden="1" outlineLevel="1" x14ac:dyDescent="0.35">
      <c r="A71" s="64" t="s">
        <v>189</v>
      </c>
      <c r="B71" s="151">
        <f>DETAILS!E76</f>
        <v>0</v>
      </c>
    </row>
    <row r="72" spans="1:2" ht="15" collapsed="1" thickTop="1" x14ac:dyDescent="0.3">
      <c r="B72" s="38"/>
    </row>
  </sheetData>
  <sheetProtection algorithmName="SHA-512" hashValue="GQ6N+swkL0CFivZ402xnZNcrs7HH/dLZ416T7S945NKDo64ayaqUajtGLoNeIUjKHq+7w9Am8tIMA1c6+1XcNQ==" saltValue="wBKVkgFcZd75WDaPq7Hxdg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view="pageBreakPreview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8">
        <f>'PC 1'!B55</f>
        <v>0</v>
      </c>
      <c r="B2" s="188"/>
      <c r="C2" s="188"/>
      <c r="D2" s="188"/>
      <c r="E2" s="188"/>
      <c r="F2" s="188"/>
      <c r="G2" s="188"/>
      <c r="H2" s="188"/>
      <c r="I2" s="188"/>
    </row>
    <row r="3" spans="1:9" s="9" customFormat="1" ht="21" x14ac:dyDescent="0.4">
      <c r="A3" s="199" t="s">
        <v>94</v>
      </c>
      <c r="B3" s="199"/>
      <c r="C3" s="199"/>
      <c r="D3" s="199"/>
      <c r="E3" s="199"/>
      <c r="F3" s="199"/>
      <c r="G3" s="199"/>
      <c r="H3" s="199"/>
      <c r="I3" s="199"/>
    </row>
    <row r="4" spans="1:9" s="9" customFormat="1" ht="21" x14ac:dyDescent="0.4">
      <c r="A4" s="199" t="s">
        <v>93</v>
      </c>
      <c r="B4" s="199"/>
      <c r="C4" s="199"/>
      <c r="D4" s="199"/>
      <c r="E4" s="199"/>
      <c r="F4" s="199"/>
      <c r="G4" s="199"/>
      <c r="H4" s="199"/>
      <c r="I4" s="199"/>
    </row>
    <row r="5" spans="1:9" s="9" customFormat="1" ht="21" x14ac:dyDescent="0.4">
      <c r="A5" s="199" t="s">
        <v>2</v>
      </c>
      <c r="B5" s="199"/>
      <c r="C5" s="199"/>
      <c r="D5" s="199"/>
      <c r="E5" s="199"/>
      <c r="F5" s="199"/>
      <c r="G5" s="199"/>
      <c r="H5" s="199"/>
      <c r="I5" s="199"/>
    </row>
    <row r="6" spans="1:9" s="9" customFormat="1" ht="7.2" customHeight="1" x14ac:dyDescent="0.4">
      <c r="C6" s="190"/>
      <c r="D6" s="190"/>
      <c r="E6" s="190"/>
      <c r="F6" s="190"/>
      <c r="G6" s="190"/>
      <c r="H6" s="190"/>
      <c r="I6" s="190"/>
    </row>
    <row r="7" spans="1:9" s="9" customFormat="1" ht="21" x14ac:dyDescent="0.4">
      <c r="A7" s="10" t="str">
        <f>'PC 1'!A1</f>
        <v xml:space="preserve">Particulars of Contract: </v>
      </c>
      <c r="C7" s="190"/>
      <c r="D7" s="190"/>
      <c r="E7" s="190"/>
      <c r="F7" s="190"/>
      <c r="G7" s="190"/>
      <c r="H7" s="190"/>
      <c r="I7" s="190"/>
    </row>
    <row r="8" spans="1:9" s="9" customFormat="1" ht="22.2" customHeight="1" x14ac:dyDescent="0.4">
      <c r="A8" s="11" t="s">
        <v>3</v>
      </c>
      <c r="B8" s="11" t="s">
        <v>4</v>
      </c>
      <c r="C8" s="192">
        <f>'PC 1'!B20</f>
        <v>0</v>
      </c>
      <c r="D8" s="192"/>
      <c r="E8" s="192"/>
      <c r="F8" s="192"/>
      <c r="G8" s="192"/>
      <c r="H8" s="192"/>
      <c r="I8" s="192"/>
    </row>
    <row r="9" spans="1:9" s="9" customFormat="1" ht="22.2" customHeight="1" x14ac:dyDescent="0.4">
      <c r="A9" s="11" t="s">
        <v>5</v>
      </c>
      <c r="B9" s="11" t="s">
        <v>6</v>
      </c>
      <c r="C9" s="193">
        <f>'PC 1'!B21</f>
        <v>0</v>
      </c>
      <c r="D9" s="193"/>
      <c r="E9" s="193"/>
      <c r="F9" s="193"/>
      <c r="G9" s="193"/>
      <c r="H9" s="193"/>
      <c r="I9" s="193"/>
    </row>
    <row r="10" spans="1:9" s="9" customFormat="1" ht="22.2" customHeight="1" x14ac:dyDescent="0.4">
      <c r="A10" s="11" t="s">
        <v>7</v>
      </c>
      <c r="B10" s="11" t="s">
        <v>8</v>
      </c>
      <c r="C10" s="193">
        <f>'PC 1'!B22</f>
        <v>0</v>
      </c>
      <c r="D10" s="193"/>
      <c r="E10" s="193"/>
      <c r="F10" s="193"/>
      <c r="G10" s="193"/>
      <c r="H10" s="193"/>
      <c r="I10" s="193"/>
    </row>
    <row r="11" spans="1:9" s="9" customFormat="1" ht="39.6" customHeight="1" x14ac:dyDescent="0.4">
      <c r="A11" s="11" t="s">
        <v>9</v>
      </c>
      <c r="B11" s="11" t="s">
        <v>10</v>
      </c>
      <c r="C11" s="200">
        <f>'PC 1'!B23</f>
        <v>0</v>
      </c>
      <c r="D11" s="200"/>
      <c r="E11" s="200"/>
      <c r="F11" s="200"/>
      <c r="G11" s="200"/>
      <c r="H11" s="200"/>
      <c r="I11" s="200"/>
    </row>
    <row r="12" spans="1:9" s="9" customFormat="1" ht="22.2" customHeight="1" x14ac:dyDescent="0.4">
      <c r="A12" s="11" t="s">
        <v>11</v>
      </c>
      <c r="B12" s="11" t="s">
        <v>12</v>
      </c>
      <c r="C12" s="193">
        <f>'PC 1'!B26</f>
        <v>0</v>
      </c>
      <c r="D12" s="193"/>
      <c r="E12" s="193"/>
      <c r="F12" s="193"/>
      <c r="G12" s="193"/>
      <c r="H12" s="193"/>
      <c r="I12" s="193"/>
    </row>
    <row r="13" spans="1:9" s="9" customFormat="1" ht="21.6" customHeight="1" x14ac:dyDescent="0.4">
      <c r="A13" s="11" t="s">
        <v>13</v>
      </c>
      <c r="B13" s="11" t="s">
        <v>14</v>
      </c>
      <c r="C13" s="193">
        <f>'PC 1'!B27</f>
        <v>0</v>
      </c>
      <c r="D13" s="193"/>
      <c r="E13" s="193"/>
      <c r="F13" s="193"/>
      <c r="G13" s="193"/>
      <c r="H13" s="193"/>
      <c r="I13" s="193"/>
    </row>
    <row r="14" spans="1:9" s="9" customFormat="1" ht="21.6" customHeight="1" x14ac:dyDescent="0.4">
      <c r="A14" s="11" t="s">
        <v>15</v>
      </c>
      <c r="B14" s="11" t="s">
        <v>192</v>
      </c>
      <c r="C14" s="193">
        <f>'PC 1'!D27</f>
        <v>0</v>
      </c>
      <c r="D14" s="193"/>
      <c r="E14" s="193"/>
      <c r="F14" s="193"/>
      <c r="G14" s="193"/>
      <c r="H14" s="193"/>
      <c r="I14" s="193"/>
    </row>
    <row r="15" spans="1:9" s="9" customFormat="1" ht="22.2" customHeight="1" x14ac:dyDescent="0.4">
      <c r="A15" s="11" t="s">
        <v>17</v>
      </c>
      <c r="B15" s="11" t="s">
        <v>16</v>
      </c>
      <c r="C15" s="193">
        <f>'PC 1'!B29</f>
        <v>0</v>
      </c>
      <c r="D15" s="193"/>
      <c r="E15" s="193"/>
      <c r="F15" s="193"/>
      <c r="G15" s="193"/>
      <c r="H15" s="193"/>
      <c r="I15" s="193"/>
    </row>
    <row r="16" spans="1:9" s="9" customFormat="1" ht="22.2" customHeight="1" x14ac:dyDescent="0.4">
      <c r="A16" s="11" t="s">
        <v>19</v>
      </c>
      <c r="B16" s="11" t="s">
        <v>18</v>
      </c>
      <c r="C16" s="193">
        <f>'PC 1'!B31</f>
        <v>0</v>
      </c>
      <c r="D16" s="193"/>
      <c r="E16" s="193"/>
      <c r="F16" s="193"/>
      <c r="G16" s="193"/>
      <c r="H16" s="193"/>
      <c r="I16" s="193"/>
    </row>
    <row r="17" spans="1:9" s="9" customFormat="1" ht="22.2" customHeight="1" x14ac:dyDescent="0.4">
      <c r="A17" s="11" t="s">
        <v>21</v>
      </c>
      <c r="B17" s="11" t="s">
        <v>20</v>
      </c>
      <c r="C17" s="193">
        <f>'PC 1'!B32</f>
        <v>0</v>
      </c>
      <c r="D17" s="193"/>
      <c r="E17" s="193"/>
      <c r="F17" s="193"/>
      <c r="G17" s="193"/>
      <c r="H17" s="193"/>
      <c r="I17" s="193"/>
    </row>
    <row r="18" spans="1:9" s="9" customFormat="1" ht="22.2" customHeight="1" x14ac:dyDescent="0.4">
      <c r="A18" s="11" t="s">
        <v>23</v>
      </c>
      <c r="B18" s="11" t="s">
        <v>22</v>
      </c>
      <c r="C18" s="193">
        <f>'PC 1'!B33</f>
        <v>0</v>
      </c>
      <c r="D18" s="193"/>
      <c r="E18" s="193"/>
      <c r="F18" s="193"/>
      <c r="G18" s="193"/>
      <c r="H18" s="193"/>
      <c r="I18" s="193"/>
    </row>
    <row r="19" spans="1:9" s="9" customFormat="1" ht="22.2" customHeight="1" x14ac:dyDescent="0.4">
      <c r="A19" s="11" t="s">
        <v>24</v>
      </c>
      <c r="B19" s="11" t="s">
        <v>102</v>
      </c>
      <c r="C19" s="178">
        <f>'PC 1'!B2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169</v>
      </c>
      <c r="C20" s="178">
        <f>'PC 1'!B3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1'!B4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1'!B10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1'!B5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1">
        <f>'PC 1'!B34</f>
        <v>0</v>
      </c>
      <c r="D24" s="192"/>
      <c r="E24" s="192"/>
      <c r="F24" s="192"/>
      <c r="G24" s="192"/>
      <c r="H24" s="192"/>
      <c r="I24" s="192"/>
    </row>
    <row r="25" spans="1:9" s="9" customFormat="1" ht="22.2" customHeight="1" x14ac:dyDescent="0.4">
      <c r="A25" s="11" t="s">
        <v>36</v>
      </c>
      <c r="B25" s="11" t="s">
        <v>33</v>
      </c>
      <c r="C25" s="193">
        <f>'PC 1'!B35</f>
        <v>0</v>
      </c>
      <c r="D25" s="193"/>
      <c r="E25" s="193"/>
      <c r="F25" s="193"/>
      <c r="G25" s="193"/>
      <c r="H25" s="193"/>
      <c r="I25" s="193"/>
    </row>
    <row r="26" spans="1:9" s="9" customFormat="1" ht="22.2" customHeight="1" x14ac:dyDescent="0.4">
      <c r="A26" s="11" t="s">
        <v>38</v>
      </c>
      <c r="B26" s="11" t="s">
        <v>35</v>
      </c>
      <c r="C26" s="178">
        <f>'PC 1'!B11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1'!B6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170</v>
      </c>
      <c r="B28" s="11" t="s">
        <v>39</v>
      </c>
      <c r="C28" s="178">
        <f>'PC 1'!B12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193</v>
      </c>
      <c r="B29" s="11" t="s">
        <v>41</v>
      </c>
      <c r="C29" s="193" t="s">
        <v>103</v>
      </c>
      <c r="D29" s="193"/>
      <c r="E29" s="193"/>
      <c r="F29" s="193"/>
      <c r="G29" s="193"/>
      <c r="H29" s="193"/>
      <c r="I29" s="193"/>
    </row>
    <row r="30" spans="1:9" s="9" customFormat="1" ht="22.2" customHeight="1" x14ac:dyDescent="0.4">
      <c r="A30" s="11"/>
      <c r="B30" s="11" t="s">
        <v>42</v>
      </c>
      <c r="C30" s="193"/>
      <c r="D30" s="193"/>
      <c r="E30" s="193"/>
      <c r="F30" s="193"/>
      <c r="G30" s="193"/>
      <c r="H30" s="193"/>
      <c r="I30" s="193"/>
    </row>
    <row r="31" spans="1:9" s="9" customFormat="1" ht="13.95" customHeight="1" x14ac:dyDescent="0.4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90" t="s">
        <v>45</v>
      </c>
      <c r="C33" s="190"/>
      <c r="D33" s="190"/>
      <c r="E33" s="190"/>
      <c r="F33" s="190"/>
      <c r="G33" s="190"/>
      <c r="H33" s="190"/>
      <c r="I33" s="190"/>
    </row>
    <row r="34" spans="1:10" s="9" customFormat="1" ht="21" x14ac:dyDescent="0.4">
      <c r="A34" s="9" t="s">
        <v>46</v>
      </c>
      <c r="B34" s="190" t="s">
        <v>47</v>
      </c>
      <c r="C34" s="190"/>
      <c r="D34" s="190"/>
      <c r="E34" s="190"/>
      <c r="F34" s="190"/>
      <c r="G34" s="190"/>
      <c r="H34" s="190"/>
      <c r="I34" s="190"/>
    </row>
    <row r="35" spans="1:10" s="9" customFormat="1" ht="21" x14ac:dyDescent="0.4">
      <c r="A35" s="9" t="s">
        <v>48</v>
      </c>
      <c r="B35" s="190" t="s">
        <v>49</v>
      </c>
      <c r="C35" s="190"/>
      <c r="D35" s="190"/>
      <c r="E35" s="190"/>
      <c r="F35" s="190"/>
      <c r="G35" s="190"/>
      <c r="H35" s="190"/>
      <c r="I35" s="190"/>
    </row>
    <row r="36" spans="1:10" s="9" customFormat="1" ht="21" x14ac:dyDescent="0.4">
      <c r="A36" s="9" t="s">
        <v>50</v>
      </c>
      <c r="B36" s="190" t="s">
        <v>51</v>
      </c>
      <c r="C36" s="190"/>
      <c r="D36" s="190"/>
      <c r="E36" s="190"/>
      <c r="F36" s="190"/>
      <c r="G36" s="190"/>
      <c r="H36" s="190"/>
      <c r="I36" s="190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95" t="str">
        <f>'PC 1'!A16</f>
        <v>Certification of the sum of ₦0.00 () only, in favour of 0 is recommended, please.</v>
      </c>
      <c r="B38" s="195"/>
      <c r="C38" s="195"/>
      <c r="D38" s="195"/>
      <c r="E38" s="195"/>
      <c r="F38" s="195"/>
      <c r="G38" s="195"/>
      <c r="H38" s="195"/>
      <c r="I38" s="195"/>
    </row>
    <row r="39" spans="1:10" s="9" customFormat="1" ht="21" x14ac:dyDescent="0.4">
      <c r="A39" s="195"/>
      <c r="B39" s="195"/>
      <c r="C39" s="195"/>
      <c r="D39" s="195"/>
      <c r="E39" s="195"/>
      <c r="F39" s="195"/>
      <c r="G39" s="195"/>
      <c r="H39" s="195"/>
      <c r="I39" s="195"/>
    </row>
    <row r="40" spans="1:10" s="9" customFormat="1" ht="21" x14ac:dyDescent="0.4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10" s="9" customFormat="1" ht="13.2" customHeight="1" x14ac:dyDescent="0.4">
      <c r="A41" s="198"/>
      <c r="B41" s="198"/>
      <c r="C41" s="198"/>
      <c r="D41" s="198"/>
      <c r="E41" s="198"/>
      <c r="F41" s="198"/>
      <c r="G41" s="198"/>
      <c r="H41" s="198"/>
      <c r="I41" s="198"/>
    </row>
    <row r="42" spans="1:10" s="9" customFormat="1" ht="13.95" customHeight="1" x14ac:dyDescent="0.4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10" s="9" customFormat="1" ht="22.2" customHeight="1" x14ac:dyDescent="0.4">
      <c r="A43" s="183" t="s">
        <v>53</v>
      </c>
      <c r="B43" s="184"/>
      <c r="C43" s="184"/>
      <c r="D43" s="197" t="s">
        <v>53</v>
      </c>
      <c r="E43" s="197"/>
      <c r="F43" s="197"/>
      <c r="G43" s="197"/>
      <c r="H43" s="197"/>
      <c r="I43" s="197"/>
    </row>
    <row r="44" spans="1:10" s="9" customFormat="1" ht="20.399999999999999" customHeight="1" x14ac:dyDescent="0.4">
      <c r="A44" s="196" t="s">
        <v>54</v>
      </c>
      <c r="B44" s="196"/>
      <c r="C44" s="196"/>
      <c r="D44" s="194" t="str">
        <f>'PC 1'!B68</f>
        <v>Alawiye, K.T (Ms)</v>
      </c>
      <c r="E44" s="194"/>
      <c r="F44" s="194"/>
      <c r="G44" s="194"/>
      <c r="H44" s="194"/>
      <c r="I44" s="194"/>
    </row>
    <row r="45" spans="1:10" s="9" customFormat="1" ht="22.95" customHeight="1" x14ac:dyDescent="0.4">
      <c r="A45" s="196" t="s">
        <v>95</v>
      </c>
      <c r="B45" s="196"/>
      <c r="C45" s="196"/>
      <c r="D45" s="194" t="str">
        <f>'PC 1'!B69</f>
        <v>PPO (MED)</v>
      </c>
      <c r="E45" s="194"/>
      <c r="F45" s="194"/>
      <c r="G45" s="194"/>
      <c r="H45" s="194"/>
      <c r="I45" s="194"/>
    </row>
    <row r="46" spans="1:10" s="9" customFormat="1" ht="27.6" customHeight="1" x14ac:dyDescent="0.4">
      <c r="A46" s="181"/>
      <c r="B46" s="181"/>
      <c r="C46" s="181"/>
      <c r="D46" s="186">
        <f>'PC 1'!B36</f>
        <v>0</v>
      </c>
      <c r="E46" s="186"/>
      <c r="F46" s="186"/>
      <c r="G46" s="186"/>
      <c r="H46" s="186"/>
      <c r="I46" s="186"/>
      <c r="J46" s="12"/>
    </row>
    <row r="47" spans="1:10" s="9" customFormat="1" ht="18.600000000000001" customHeight="1" x14ac:dyDescent="0.4">
      <c r="A47" s="182" t="s">
        <v>55</v>
      </c>
      <c r="B47" s="182"/>
      <c r="C47" s="182"/>
      <c r="D47" s="182"/>
      <c r="E47" s="182"/>
      <c r="F47" s="182"/>
      <c r="G47" s="182"/>
      <c r="H47" s="182"/>
    </row>
    <row r="48" spans="1:10" s="9" customFormat="1" ht="14.4" hidden="1" customHeight="1" x14ac:dyDescent="0.4">
      <c r="A48" s="182"/>
      <c r="B48" s="182"/>
      <c r="C48" s="182"/>
      <c r="D48" s="182"/>
      <c r="E48" s="182"/>
      <c r="F48" s="182"/>
      <c r="G48" s="182"/>
      <c r="H48" s="182"/>
    </row>
    <row r="49" spans="1:9" s="9" customFormat="1" ht="22.2" customHeight="1" x14ac:dyDescent="0.4">
      <c r="A49" s="182"/>
      <c r="B49" s="182"/>
      <c r="C49" s="182"/>
      <c r="D49" s="182"/>
      <c r="E49" s="182"/>
      <c r="F49" s="182"/>
      <c r="G49" s="182"/>
      <c r="H49" s="182"/>
    </row>
    <row r="50" spans="1:9" s="9" customFormat="1" ht="14.4" customHeight="1" x14ac:dyDescent="0.4">
      <c r="A50" s="183" t="s">
        <v>100</v>
      </c>
      <c r="B50" s="184"/>
      <c r="C50" s="185" t="s">
        <v>100</v>
      </c>
      <c r="D50" s="182"/>
      <c r="E50" s="187" t="s">
        <v>100</v>
      </c>
      <c r="F50" s="187"/>
      <c r="G50" s="187"/>
      <c r="H50" s="187"/>
      <c r="I50" s="187"/>
    </row>
    <row r="51" spans="1:9" s="10" customFormat="1" ht="23.4" customHeight="1" x14ac:dyDescent="0.35">
      <c r="A51" s="179" t="s">
        <v>56</v>
      </c>
      <c r="B51" s="179"/>
      <c r="C51" s="180" t="s">
        <v>96</v>
      </c>
      <c r="D51" s="180"/>
      <c r="E51" s="188" t="s">
        <v>97</v>
      </c>
      <c r="F51" s="188"/>
      <c r="G51" s="188"/>
      <c r="H51" s="188"/>
      <c r="I51" s="188"/>
    </row>
    <row r="52" spans="1:9" s="10" customFormat="1" ht="22.2" customHeight="1" x14ac:dyDescent="0.35">
      <c r="A52" s="179" t="s">
        <v>98</v>
      </c>
      <c r="B52" s="179"/>
      <c r="C52" s="180" t="s">
        <v>99</v>
      </c>
      <c r="D52" s="180"/>
      <c r="E52" s="188" t="s">
        <v>101</v>
      </c>
      <c r="F52" s="188"/>
      <c r="G52" s="188"/>
      <c r="H52" s="188"/>
      <c r="I52" s="188"/>
    </row>
    <row r="53" spans="1:9" s="7" customFormat="1" ht="14.4" customHeight="1" x14ac:dyDescent="0.35"/>
    <row r="54" spans="1:9" s="7" customFormat="1" ht="14.4" customHeight="1" x14ac:dyDescent="0.35"/>
    <row r="55" spans="1:9" ht="14.4" customHeight="1" x14ac:dyDescent="0.3"/>
    <row r="56" spans="1:9" ht="14.4" customHeight="1" x14ac:dyDescent="0.3"/>
  </sheetData>
  <sheetProtection algorithmName="SHA-512" hashValue="H9zoclxu4UsZj8+rBjW9H22erWzDUi501CBH4rrWuTPFpEO4+iRDcmY3jDBt0t9RxswI7OWiDBBTMio5T4W7Tw==" saltValue="NaHk3uBWzHvDeSenCoPVOg==" spinCount="100000" sheet="1" objects="1" scenarios="1"/>
  <mergeCells count="56">
    <mergeCell ref="C20:I20"/>
    <mergeCell ref="C13:I13"/>
    <mergeCell ref="C15:I15"/>
    <mergeCell ref="C16:I16"/>
    <mergeCell ref="C17:I17"/>
    <mergeCell ref="C14:I14"/>
    <mergeCell ref="C18:I18"/>
    <mergeCell ref="C19:I19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8">
        <f>'PC 2'!B55</f>
        <v>0</v>
      </c>
      <c r="B2" s="188"/>
      <c r="C2" s="188"/>
      <c r="D2" s="188"/>
      <c r="E2" s="188"/>
      <c r="F2" s="188"/>
      <c r="G2" s="188"/>
      <c r="H2" s="188"/>
      <c r="I2" s="188"/>
    </row>
    <row r="3" spans="1:9" s="9" customFormat="1" ht="21" x14ac:dyDescent="0.4">
      <c r="A3" s="199" t="s">
        <v>94</v>
      </c>
      <c r="B3" s="199"/>
      <c r="C3" s="199"/>
      <c r="D3" s="199"/>
      <c r="E3" s="199"/>
      <c r="F3" s="199"/>
      <c r="G3" s="199"/>
      <c r="H3" s="199"/>
      <c r="I3" s="199"/>
    </row>
    <row r="4" spans="1:9" s="9" customFormat="1" ht="21" x14ac:dyDescent="0.4">
      <c r="A4" s="199" t="s">
        <v>93</v>
      </c>
      <c r="B4" s="199"/>
      <c r="C4" s="199"/>
      <c r="D4" s="199"/>
      <c r="E4" s="199"/>
      <c r="F4" s="199"/>
      <c r="G4" s="199"/>
      <c r="H4" s="199"/>
      <c r="I4" s="199"/>
    </row>
    <row r="5" spans="1:9" s="9" customFormat="1" ht="21" x14ac:dyDescent="0.4">
      <c r="A5" s="199" t="s">
        <v>2</v>
      </c>
      <c r="B5" s="199"/>
      <c r="C5" s="199"/>
      <c r="D5" s="199"/>
      <c r="E5" s="199"/>
      <c r="F5" s="199"/>
      <c r="G5" s="199"/>
      <c r="H5" s="199"/>
      <c r="I5" s="199"/>
    </row>
    <row r="6" spans="1:9" s="9" customFormat="1" ht="21" x14ac:dyDescent="0.4">
      <c r="C6" s="190"/>
      <c r="D6" s="190"/>
      <c r="E6" s="190"/>
      <c r="F6" s="190"/>
      <c r="G6" s="190"/>
      <c r="H6" s="190"/>
      <c r="I6" s="190"/>
    </row>
    <row r="7" spans="1:9" s="9" customFormat="1" ht="21" x14ac:dyDescent="0.4">
      <c r="A7" s="10" t="str">
        <f>'PC 2'!A1</f>
        <v xml:space="preserve">Particulars of Contract: </v>
      </c>
      <c r="C7" s="190"/>
      <c r="D7" s="190"/>
      <c r="E7" s="190"/>
      <c r="F7" s="190"/>
      <c r="G7" s="190"/>
      <c r="H7" s="190"/>
      <c r="I7" s="190"/>
    </row>
    <row r="8" spans="1:9" s="9" customFormat="1" ht="22.2" customHeight="1" x14ac:dyDescent="0.4">
      <c r="A8" s="11" t="s">
        <v>3</v>
      </c>
      <c r="B8" s="11" t="s">
        <v>4</v>
      </c>
      <c r="C8" s="192">
        <f>'PC 2'!B20</f>
        <v>0</v>
      </c>
      <c r="D8" s="192"/>
      <c r="E8" s="192"/>
      <c r="F8" s="192"/>
      <c r="G8" s="192"/>
      <c r="H8" s="192"/>
      <c r="I8" s="192"/>
    </row>
    <row r="9" spans="1:9" s="9" customFormat="1" ht="22.2" customHeight="1" x14ac:dyDescent="0.4">
      <c r="A9" s="11" t="s">
        <v>5</v>
      </c>
      <c r="B9" s="11" t="s">
        <v>6</v>
      </c>
      <c r="C9" s="193">
        <f>'PC 2'!B21</f>
        <v>0</v>
      </c>
      <c r="D9" s="193"/>
      <c r="E9" s="193"/>
      <c r="F9" s="193"/>
      <c r="G9" s="193"/>
      <c r="H9" s="193"/>
      <c r="I9" s="193"/>
    </row>
    <row r="10" spans="1:9" s="9" customFormat="1" ht="22.2" customHeight="1" x14ac:dyDescent="0.4">
      <c r="A10" s="11" t="s">
        <v>7</v>
      </c>
      <c r="B10" s="11" t="s">
        <v>8</v>
      </c>
      <c r="C10" s="193">
        <f>'PC 2'!B22</f>
        <v>0</v>
      </c>
      <c r="D10" s="193"/>
      <c r="E10" s="193"/>
      <c r="F10" s="193"/>
      <c r="G10" s="193"/>
      <c r="H10" s="193"/>
      <c r="I10" s="193"/>
    </row>
    <row r="11" spans="1:9" s="9" customFormat="1" ht="39" customHeight="1" x14ac:dyDescent="0.4">
      <c r="A11" s="11" t="s">
        <v>9</v>
      </c>
      <c r="B11" s="11" t="s">
        <v>10</v>
      </c>
      <c r="C11" s="200">
        <f>'PC 2'!B23</f>
        <v>0</v>
      </c>
      <c r="D11" s="200"/>
      <c r="E11" s="200"/>
      <c r="F11" s="200"/>
      <c r="G11" s="200"/>
      <c r="H11" s="200"/>
      <c r="I11" s="200"/>
    </row>
    <row r="12" spans="1:9" s="9" customFormat="1" ht="22.2" customHeight="1" x14ac:dyDescent="0.4">
      <c r="A12" s="11" t="s">
        <v>11</v>
      </c>
      <c r="B12" s="11" t="s">
        <v>12</v>
      </c>
      <c r="C12" s="193">
        <f>'PC 2'!B26</f>
        <v>0</v>
      </c>
      <c r="D12" s="193"/>
      <c r="E12" s="193"/>
      <c r="F12" s="193"/>
      <c r="G12" s="193"/>
      <c r="H12" s="193"/>
      <c r="I12" s="193"/>
    </row>
    <row r="13" spans="1:9" s="9" customFormat="1" ht="22.2" customHeight="1" x14ac:dyDescent="0.4">
      <c r="A13" s="11" t="s">
        <v>13</v>
      </c>
      <c r="B13" s="11" t="s">
        <v>14</v>
      </c>
      <c r="C13" s="193">
        <f>'PC 2'!B27</f>
        <v>0</v>
      </c>
      <c r="D13" s="193"/>
      <c r="E13" s="193"/>
      <c r="F13" s="193"/>
      <c r="G13" s="193"/>
      <c r="H13" s="193"/>
      <c r="I13" s="193"/>
    </row>
    <row r="14" spans="1:9" s="9" customFormat="1" ht="22.2" customHeight="1" x14ac:dyDescent="0.4">
      <c r="A14" s="11" t="s">
        <v>15</v>
      </c>
      <c r="B14" s="11" t="s">
        <v>14</v>
      </c>
      <c r="C14" s="193">
        <f>'PC 2'!D27</f>
        <v>0</v>
      </c>
      <c r="D14" s="193"/>
      <c r="E14" s="193"/>
      <c r="F14" s="193"/>
      <c r="G14" s="193"/>
      <c r="H14" s="193"/>
      <c r="I14" s="193"/>
    </row>
    <row r="15" spans="1:9" s="9" customFormat="1" ht="22.2" customHeight="1" x14ac:dyDescent="0.4">
      <c r="A15" s="11" t="s">
        <v>17</v>
      </c>
      <c r="B15" s="11" t="s">
        <v>16</v>
      </c>
      <c r="C15" s="193">
        <f>'PC 2'!B29</f>
        <v>0</v>
      </c>
      <c r="D15" s="193"/>
      <c r="E15" s="193"/>
      <c r="F15" s="193"/>
      <c r="G15" s="193"/>
      <c r="H15" s="193"/>
      <c r="I15" s="193"/>
    </row>
    <row r="16" spans="1:9" s="9" customFormat="1" ht="22.2" customHeight="1" x14ac:dyDescent="0.4">
      <c r="A16" s="11" t="s">
        <v>19</v>
      </c>
      <c r="B16" s="11" t="s">
        <v>18</v>
      </c>
      <c r="C16" s="193">
        <f>'PC 2'!B31</f>
        <v>0</v>
      </c>
      <c r="D16" s="193"/>
      <c r="E16" s="193"/>
      <c r="F16" s="193"/>
      <c r="G16" s="193"/>
      <c r="H16" s="193"/>
      <c r="I16" s="193"/>
    </row>
    <row r="17" spans="1:9" s="9" customFormat="1" ht="22.2" customHeight="1" x14ac:dyDescent="0.4">
      <c r="A17" s="11" t="s">
        <v>21</v>
      </c>
      <c r="B17" s="11" t="s">
        <v>20</v>
      </c>
      <c r="C17" s="193">
        <f>'PC 2'!B32</f>
        <v>0</v>
      </c>
      <c r="D17" s="193"/>
      <c r="E17" s="193"/>
      <c r="F17" s="193"/>
      <c r="G17" s="193"/>
      <c r="H17" s="193"/>
      <c r="I17" s="193"/>
    </row>
    <row r="18" spans="1:9" s="9" customFormat="1" ht="22.2" customHeight="1" x14ac:dyDescent="0.4">
      <c r="A18" s="11" t="s">
        <v>23</v>
      </c>
      <c r="B18" s="11" t="s">
        <v>22</v>
      </c>
      <c r="C18" s="193">
        <f>'PC 2'!B33</f>
        <v>0</v>
      </c>
      <c r="D18" s="193"/>
      <c r="E18" s="193"/>
      <c r="F18" s="193"/>
      <c r="G18" s="193"/>
      <c r="H18" s="193"/>
      <c r="I18" s="193"/>
    </row>
    <row r="19" spans="1:9" s="9" customFormat="1" ht="22.2" customHeight="1" x14ac:dyDescent="0.4">
      <c r="A19" s="11" t="s">
        <v>24</v>
      </c>
      <c r="B19" s="11" t="s">
        <v>102</v>
      </c>
      <c r="C19" s="178">
        <f>'PC 2'!B2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172</v>
      </c>
      <c r="C20" s="178">
        <f>'PC 2'!B3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2'!B4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2'!B10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2'!B5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1">
        <f>'PC 2'!B34</f>
        <v>0</v>
      </c>
      <c r="D24" s="192"/>
      <c r="E24" s="192"/>
      <c r="F24" s="192"/>
      <c r="G24" s="192"/>
      <c r="H24" s="192"/>
      <c r="I24" s="192"/>
    </row>
    <row r="25" spans="1:9" s="9" customFormat="1" ht="22.2" customHeight="1" x14ac:dyDescent="0.4">
      <c r="A25" s="11" t="s">
        <v>36</v>
      </c>
      <c r="B25" s="11" t="s">
        <v>33</v>
      </c>
      <c r="C25" s="193">
        <f>'PC 2'!B35</f>
        <v>0</v>
      </c>
      <c r="D25" s="193"/>
      <c r="E25" s="193"/>
      <c r="F25" s="193"/>
      <c r="G25" s="193"/>
      <c r="H25" s="193"/>
      <c r="I25" s="193"/>
    </row>
    <row r="26" spans="1:9" s="9" customFormat="1" ht="22.2" customHeight="1" x14ac:dyDescent="0.4">
      <c r="A26" s="11" t="s">
        <v>38</v>
      </c>
      <c r="B26" s="11" t="s">
        <v>35</v>
      </c>
      <c r="C26" s="178">
        <f>'PC 2'!B11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2'!B6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171</v>
      </c>
      <c r="B28" s="11" t="s">
        <v>39</v>
      </c>
      <c r="C28" s="178">
        <f>'PC 2'!B12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194</v>
      </c>
      <c r="B29" s="11" t="s">
        <v>41</v>
      </c>
      <c r="C29" s="193" t="s">
        <v>103</v>
      </c>
      <c r="D29" s="193"/>
      <c r="E29" s="193"/>
      <c r="F29" s="193"/>
      <c r="G29" s="193"/>
      <c r="H29" s="193"/>
      <c r="I29" s="193"/>
    </row>
    <row r="30" spans="1:9" s="9" customFormat="1" ht="22.2" customHeight="1" x14ac:dyDescent="0.4">
      <c r="A30" s="11"/>
      <c r="B30" s="11" t="s">
        <v>42</v>
      </c>
      <c r="C30" s="193"/>
      <c r="D30" s="193"/>
      <c r="E30" s="193"/>
      <c r="F30" s="193"/>
      <c r="G30" s="193"/>
      <c r="H30" s="193"/>
      <c r="I30" s="193"/>
    </row>
    <row r="31" spans="1:9" s="9" customFormat="1" ht="13.95" customHeight="1" x14ac:dyDescent="0.4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90" t="s">
        <v>45</v>
      </c>
      <c r="C33" s="190"/>
      <c r="D33" s="190"/>
      <c r="E33" s="190"/>
      <c r="F33" s="190"/>
      <c r="G33" s="190"/>
      <c r="H33" s="190"/>
      <c r="I33" s="190"/>
    </row>
    <row r="34" spans="1:10" s="9" customFormat="1" ht="21" x14ac:dyDescent="0.4">
      <c r="A34" s="9" t="s">
        <v>46</v>
      </c>
      <c r="B34" s="190" t="s">
        <v>47</v>
      </c>
      <c r="C34" s="190"/>
      <c r="D34" s="190"/>
      <c r="E34" s="190"/>
      <c r="F34" s="190"/>
      <c r="G34" s="190"/>
      <c r="H34" s="190"/>
      <c r="I34" s="190"/>
    </row>
    <row r="35" spans="1:10" s="9" customFormat="1" ht="21" x14ac:dyDescent="0.4">
      <c r="A35" s="9" t="s">
        <v>48</v>
      </c>
      <c r="B35" s="190" t="s">
        <v>49</v>
      </c>
      <c r="C35" s="190"/>
      <c r="D35" s="190"/>
      <c r="E35" s="190"/>
      <c r="F35" s="190"/>
      <c r="G35" s="190"/>
      <c r="H35" s="190"/>
      <c r="I35" s="190"/>
    </row>
    <row r="36" spans="1:10" s="9" customFormat="1" ht="21" x14ac:dyDescent="0.4">
      <c r="A36" s="9" t="s">
        <v>50</v>
      </c>
      <c r="B36" s="190" t="s">
        <v>51</v>
      </c>
      <c r="C36" s="190"/>
      <c r="D36" s="190"/>
      <c r="E36" s="190"/>
      <c r="F36" s="190"/>
      <c r="G36" s="190"/>
      <c r="H36" s="190"/>
      <c r="I36" s="190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95" t="str">
        <f>'PC 2'!A16</f>
        <v>Certification of the sum of ₦0.00 () only, in favour of 0 is recommended, please.</v>
      </c>
      <c r="B38" s="195"/>
      <c r="C38" s="195"/>
      <c r="D38" s="195"/>
      <c r="E38" s="195"/>
      <c r="F38" s="195"/>
      <c r="G38" s="195"/>
      <c r="H38" s="195"/>
      <c r="I38" s="195"/>
    </row>
    <row r="39" spans="1:10" s="9" customFormat="1" ht="21" x14ac:dyDescent="0.4">
      <c r="A39" s="195"/>
      <c r="B39" s="195"/>
      <c r="C39" s="195"/>
      <c r="D39" s="195"/>
      <c r="E39" s="195"/>
      <c r="F39" s="195"/>
      <c r="G39" s="195"/>
      <c r="H39" s="195"/>
      <c r="I39" s="195"/>
    </row>
    <row r="40" spans="1:10" s="9" customFormat="1" ht="21" x14ac:dyDescent="0.4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10" s="9" customFormat="1" ht="13.2" customHeight="1" x14ac:dyDescent="0.4">
      <c r="A41" s="198"/>
      <c r="B41" s="198"/>
      <c r="C41" s="198"/>
      <c r="D41" s="198"/>
      <c r="E41" s="198"/>
      <c r="F41" s="198"/>
      <c r="G41" s="198"/>
      <c r="H41" s="198"/>
      <c r="I41" s="198"/>
    </row>
    <row r="42" spans="1:10" s="9" customFormat="1" ht="13.95" customHeight="1" x14ac:dyDescent="0.4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10" s="9" customFormat="1" ht="22.2" customHeight="1" x14ac:dyDescent="0.4">
      <c r="A43" s="183" t="s">
        <v>53</v>
      </c>
      <c r="B43" s="184"/>
      <c r="C43" s="184"/>
      <c r="D43" s="197" t="s">
        <v>53</v>
      </c>
      <c r="E43" s="197"/>
      <c r="F43" s="197"/>
      <c r="G43" s="197"/>
      <c r="H43" s="197"/>
      <c r="I43" s="197"/>
    </row>
    <row r="44" spans="1:10" s="9" customFormat="1" ht="20.399999999999999" customHeight="1" x14ac:dyDescent="0.4">
      <c r="A44" s="196" t="s">
        <v>54</v>
      </c>
      <c r="B44" s="196"/>
      <c r="C44" s="196"/>
      <c r="D44" s="194" t="str">
        <f>'PC 1'!B68</f>
        <v>Alawiye, K.T (Ms)</v>
      </c>
      <c r="E44" s="194"/>
      <c r="F44" s="194"/>
      <c r="G44" s="194"/>
      <c r="H44" s="194"/>
      <c r="I44" s="194"/>
    </row>
    <row r="45" spans="1:10" s="9" customFormat="1" ht="22.95" customHeight="1" x14ac:dyDescent="0.4">
      <c r="A45" s="196" t="s">
        <v>95</v>
      </c>
      <c r="B45" s="196"/>
      <c r="C45" s="196"/>
      <c r="D45" s="194" t="str">
        <f>'PC 1'!B69</f>
        <v>PPO (MED)</v>
      </c>
      <c r="E45" s="194"/>
      <c r="F45" s="194"/>
      <c r="G45" s="194"/>
      <c r="H45" s="194"/>
      <c r="I45" s="194"/>
    </row>
    <row r="46" spans="1:10" s="9" customFormat="1" ht="27.6" customHeight="1" x14ac:dyDescent="0.4">
      <c r="A46" s="181"/>
      <c r="B46" s="181"/>
      <c r="C46" s="181"/>
      <c r="D46" s="186">
        <f>'PC 1'!B36</f>
        <v>0</v>
      </c>
      <c r="E46" s="186"/>
      <c r="F46" s="186"/>
      <c r="G46" s="186"/>
      <c r="H46" s="186"/>
      <c r="I46" s="186"/>
      <c r="J46" s="12"/>
    </row>
    <row r="47" spans="1:10" s="9" customFormat="1" ht="14.4" hidden="1" customHeight="1" x14ac:dyDescent="0.4">
      <c r="A47" s="182"/>
      <c r="B47" s="182"/>
      <c r="C47" s="182"/>
      <c r="D47" s="182"/>
      <c r="E47" s="182"/>
      <c r="F47" s="182"/>
      <c r="G47" s="182"/>
      <c r="H47" s="182"/>
    </row>
    <row r="48" spans="1:10" s="9" customFormat="1" ht="29.4" customHeight="1" x14ac:dyDescent="0.4">
      <c r="A48" s="182"/>
      <c r="B48" s="182"/>
      <c r="C48" s="182"/>
      <c r="D48" s="182"/>
      <c r="E48" s="182"/>
      <c r="F48" s="182"/>
      <c r="G48" s="182"/>
      <c r="H48" s="182"/>
    </row>
    <row r="49" spans="1:9" s="9" customFormat="1" ht="14.4" customHeight="1" x14ac:dyDescent="0.4">
      <c r="A49" s="183" t="s">
        <v>100</v>
      </c>
      <c r="B49" s="184"/>
      <c r="C49" s="185" t="s">
        <v>100</v>
      </c>
      <c r="D49" s="182"/>
      <c r="E49" s="187" t="s">
        <v>100</v>
      </c>
      <c r="F49" s="187"/>
      <c r="G49" s="187"/>
      <c r="H49" s="187"/>
      <c r="I49" s="187"/>
    </row>
    <row r="50" spans="1:9" s="10" customFormat="1" ht="23.4" customHeight="1" x14ac:dyDescent="0.35">
      <c r="A50" s="179" t="s">
        <v>56</v>
      </c>
      <c r="B50" s="179"/>
      <c r="C50" s="180" t="s">
        <v>96</v>
      </c>
      <c r="D50" s="180"/>
      <c r="E50" s="188" t="s">
        <v>97</v>
      </c>
      <c r="F50" s="188"/>
      <c r="G50" s="188"/>
      <c r="H50" s="188"/>
      <c r="I50" s="188"/>
    </row>
    <row r="51" spans="1:9" s="10" customFormat="1" ht="22.2" customHeight="1" x14ac:dyDescent="0.35">
      <c r="A51" s="179" t="s">
        <v>98</v>
      </c>
      <c r="B51" s="179"/>
      <c r="C51" s="180" t="s">
        <v>99</v>
      </c>
      <c r="D51" s="180"/>
      <c r="E51" s="188" t="s">
        <v>101</v>
      </c>
      <c r="F51" s="188"/>
      <c r="G51" s="188"/>
      <c r="H51" s="188"/>
      <c r="I51" s="188"/>
    </row>
    <row r="52" spans="1:9" s="7" customFormat="1" ht="14.4" customHeight="1" x14ac:dyDescent="0.35"/>
    <row r="53" spans="1:9" s="7" customFormat="1" ht="14.4" customHeight="1" x14ac:dyDescent="0.35"/>
    <row r="54" spans="1:9" ht="14.4" customHeight="1" x14ac:dyDescent="0.3"/>
    <row r="55" spans="1:9" ht="14.4" customHeight="1" x14ac:dyDescent="0.3"/>
  </sheetData>
  <sheetProtection algorithmName="SHA-512" hashValue="v6m4mPDwyXr13VqojPTYvJAvuR8Sxunwk9MVy9weiXTdN/wNrDpr6NXTcB2z3V+cirn7DWrhm/ffLGYx4An/RA==" saltValue="RPUr62RzvjQ0Ucl318luZw==" spinCount="100000" sheet="1" objects="1" scenarios="1"/>
  <mergeCells count="56"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C6:I6"/>
    <mergeCell ref="A2:I2"/>
    <mergeCell ref="A3:I3"/>
    <mergeCell ref="A4:I4"/>
    <mergeCell ref="A5:I5"/>
  </mergeCells>
  <pageMargins left="0.7" right="0.7" top="0.75" bottom="0.75" header="0.3" footer="0.3"/>
  <pageSetup scale="6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zoomScale="40" zoomScaleNormal="100" zoomScaleSheetLayoutView="40" workbookViewId="0">
      <selection activeCell="A5" sqref="A5:H11"/>
    </sheetView>
  </sheetViews>
  <sheetFormatPr defaultColWidth="8.88671875" defaultRowHeight="39" x14ac:dyDescent="0.75"/>
  <cols>
    <col min="1" max="1" width="102" style="39" customWidth="1"/>
    <col min="2" max="2" width="11.6640625" style="39" customWidth="1"/>
    <col min="3" max="3" width="8.88671875" style="39"/>
    <col min="4" max="4" width="98.21875" style="39" customWidth="1"/>
    <col min="5" max="5" width="11.88671875" style="39" customWidth="1"/>
    <col min="6" max="6" width="9.77734375" style="39" customWidth="1"/>
    <col min="7" max="7" width="52.5546875" style="39" customWidth="1"/>
    <col min="8" max="8" width="77.33203125" style="39" customWidth="1"/>
    <col min="9" max="16384" width="8.88671875" style="39"/>
  </cols>
  <sheetData>
    <row r="1" spans="1:8" s="135" customFormat="1" ht="34.950000000000003" customHeight="1" x14ac:dyDescent="0.75">
      <c r="A1" s="227" t="s">
        <v>117</v>
      </c>
      <c r="B1" s="227"/>
      <c r="C1" s="227"/>
      <c r="D1" s="227"/>
      <c r="E1" s="227"/>
      <c r="F1" s="227"/>
      <c r="G1" s="227"/>
      <c r="H1" s="227"/>
    </row>
    <row r="2" spans="1:8" s="135" customFormat="1" ht="34.950000000000003" customHeight="1" x14ac:dyDescent="0.75">
      <c r="A2" s="227" t="s">
        <v>57</v>
      </c>
      <c r="B2" s="227"/>
      <c r="C2" s="227"/>
      <c r="D2" s="227"/>
      <c r="E2" s="227"/>
      <c r="F2" s="227"/>
      <c r="G2" s="227"/>
      <c r="H2" s="227"/>
    </row>
    <row r="3" spans="1:8" s="135" customFormat="1" ht="34.950000000000003" customHeight="1" x14ac:dyDescent="0.75">
      <c r="A3" s="227" t="s">
        <v>116</v>
      </c>
      <c r="B3" s="227"/>
      <c r="C3" s="227"/>
      <c r="D3" s="227"/>
      <c r="E3" s="227"/>
      <c r="F3" s="227"/>
      <c r="G3" s="227"/>
      <c r="H3" s="227"/>
    </row>
    <row r="4" spans="1:8" s="135" customFormat="1" ht="24" customHeight="1" x14ac:dyDescent="0.75">
      <c r="A4" s="228"/>
      <c r="B4" s="228"/>
      <c r="C4" s="228"/>
      <c r="D4" s="228"/>
      <c r="E4" s="228"/>
      <c r="F4" s="228"/>
      <c r="G4" s="228"/>
      <c r="H4" s="228"/>
    </row>
    <row r="5" spans="1:8" s="136" customFormat="1" ht="99.6" customHeight="1" x14ac:dyDescent="0.85">
      <c r="A5" s="137" t="s">
        <v>173</v>
      </c>
      <c r="B5" s="229">
        <f>'PC 1'!B23</f>
        <v>0</v>
      </c>
      <c r="C5" s="229"/>
      <c r="D5" s="229"/>
      <c r="E5" s="229"/>
      <c r="F5" s="229"/>
      <c r="G5" s="137" t="s">
        <v>118</v>
      </c>
      <c r="H5" s="167">
        <f>'PC 1'!B36</f>
        <v>0</v>
      </c>
    </row>
    <row r="6" spans="1:8" s="136" customFormat="1" ht="99.6" customHeight="1" x14ac:dyDescent="0.85">
      <c r="A6" s="137" t="s">
        <v>175</v>
      </c>
      <c r="B6" s="229">
        <f>'PC 2'!B23</f>
        <v>0</v>
      </c>
      <c r="C6" s="229"/>
      <c r="D6" s="229"/>
      <c r="E6" s="229"/>
      <c r="F6" s="229"/>
      <c r="G6" s="137"/>
      <c r="H6" s="167"/>
    </row>
    <row r="7" spans="1:8" s="136" customFormat="1" ht="96" x14ac:dyDescent="0.85">
      <c r="A7" s="137" t="s">
        <v>174</v>
      </c>
      <c r="B7" s="229">
        <f>'PC 1'!B20</f>
        <v>0</v>
      </c>
      <c r="C7" s="229"/>
      <c r="D7" s="229"/>
      <c r="E7" s="229"/>
      <c r="F7" s="229"/>
      <c r="G7" s="138" t="s">
        <v>176</v>
      </c>
      <c r="H7" s="139" t="str">
        <f>'PC 1'!B27 &amp; "/" &amp; 'PC 2'!B27</f>
        <v>0/0</v>
      </c>
    </row>
    <row r="8" spans="1:8" s="136" customFormat="1" ht="96" x14ac:dyDescent="0.85">
      <c r="A8" s="137" t="s">
        <v>112</v>
      </c>
      <c r="B8" s="230" t="str">
        <f>'PC 1'!B28&amp;" "&amp;"/"&amp;'PC 2'!B28</f>
        <v>0 /0</v>
      </c>
      <c r="C8" s="230"/>
      <c r="D8" s="230"/>
      <c r="E8" s="230"/>
      <c r="F8" s="230"/>
      <c r="G8" s="138" t="s">
        <v>218</v>
      </c>
      <c r="H8" s="139" t="str">
        <f>'PC 1'!B30 &amp; "/" &amp; 'PC 2'!B30</f>
        <v>0/0</v>
      </c>
    </row>
    <row r="9" spans="1:8" s="136" customFormat="1" ht="96" x14ac:dyDescent="0.85">
      <c r="A9" s="137" t="s">
        <v>221</v>
      </c>
      <c r="B9" s="231" t="str">
        <f>'PC 1'!B22 &amp; "/" &amp; 'PC 2'!B22</f>
        <v>0/0</v>
      </c>
      <c r="C9" s="231"/>
      <c r="D9" s="231"/>
      <c r="E9" s="231"/>
      <c r="F9" s="231"/>
      <c r="G9" s="138" t="s">
        <v>113</v>
      </c>
      <c r="H9" s="168" t="s">
        <v>219</v>
      </c>
    </row>
    <row r="10" spans="1:8" s="136" customFormat="1" ht="96" x14ac:dyDescent="0.85">
      <c r="A10" s="138" t="s">
        <v>114</v>
      </c>
      <c r="B10" s="230">
        <f>'PC 1'!B21</f>
        <v>0</v>
      </c>
      <c r="C10" s="230"/>
      <c r="D10" s="230"/>
      <c r="E10" s="230"/>
      <c r="F10" s="230"/>
      <c r="G10" s="138" t="s">
        <v>177</v>
      </c>
      <c r="H10" s="139" t="str">
        <f>'PC 1'!B1 &amp; "/" &amp; 'PC 2'!B1</f>
        <v>/</v>
      </c>
    </row>
    <row r="11" spans="1:8" s="136" customFormat="1" ht="48.6" x14ac:dyDescent="0.85">
      <c r="A11" s="137" t="s">
        <v>115</v>
      </c>
      <c r="B11" s="230" t="s">
        <v>121</v>
      </c>
      <c r="C11" s="230"/>
      <c r="D11" s="230"/>
      <c r="E11" s="230"/>
      <c r="F11" s="230"/>
      <c r="G11" s="169"/>
      <c r="H11" s="169"/>
    </row>
    <row r="12" spans="1:8" s="136" customFormat="1" ht="49.2" thickBot="1" x14ac:dyDescent="0.9">
      <c r="A12" s="227"/>
      <c r="B12" s="227"/>
      <c r="C12" s="227"/>
      <c r="D12" s="227"/>
      <c r="E12" s="227"/>
      <c r="F12" s="227"/>
      <c r="G12" s="227"/>
      <c r="H12" s="227"/>
    </row>
    <row r="13" spans="1:8" s="136" customFormat="1" ht="55.95" customHeight="1" thickBot="1" x14ac:dyDescent="0.9">
      <c r="A13" s="232" t="s">
        <v>58</v>
      </c>
      <c r="B13" s="205"/>
      <c r="C13" s="205"/>
      <c r="D13" s="233"/>
      <c r="E13" s="134" t="s">
        <v>59</v>
      </c>
      <c r="F13" s="134" t="s">
        <v>151</v>
      </c>
      <c r="G13" s="201" t="s">
        <v>60</v>
      </c>
      <c r="H13" s="202"/>
    </row>
    <row r="14" spans="1:8" s="136" customFormat="1" ht="55.95" customHeight="1" thickBot="1" x14ac:dyDescent="0.9">
      <c r="A14" s="218" t="s">
        <v>61</v>
      </c>
      <c r="B14" s="219"/>
      <c r="C14" s="219"/>
      <c r="D14" s="220"/>
      <c r="E14" s="140" t="s">
        <v>122</v>
      </c>
      <c r="F14" s="141"/>
      <c r="G14" s="212" t="str">
        <f>"See " &amp; 'PC 1'!B48</f>
        <v>See 0</v>
      </c>
      <c r="H14" s="213"/>
    </row>
    <row r="15" spans="1:8" s="136" customFormat="1" ht="55.95" customHeight="1" thickBot="1" x14ac:dyDescent="0.9">
      <c r="A15" s="218" t="s">
        <v>62</v>
      </c>
      <c r="B15" s="219"/>
      <c r="C15" s="219"/>
      <c r="D15" s="220"/>
      <c r="E15" s="140" t="s">
        <v>122</v>
      </c>
      <c r="F15" s="141"/>
      <c r="G15" s="212" t="str">
        <f>"See " &amp; 'PC 1'!B42</f>
        <v>See 0</v>
      </c>
      <c r="H15" s="213"/>
    </row>
    <row r="16" spans="1:8" s="136" customFormat="1" ht="55.95" customHeight="1" thickBot="1" x14ac:dyDescent="0.9">
      <c r="A16" s="218" t="s">
        <v>63</v>
      </c>
      <c r="B16" s="219"/>
      <c r="C16" s="219"/>
      <c r="D16" s="220"/>
      <c r="E16" s="140" t="s">
        <v>122</v>
      </c>
      <c r="F16" s="141"/>
      <c r="G16" s="212" t="str">
        <f>"See " &amp; 'PC 1'!B43</f>
        <v>See 0</v>
      </c>
      <c r="H16" s="213"/>
    </row>
    <row r="17" spans="1:8" s="136" customFormat="1" ht="55.95" customHeight="1" thickBot="1" x14ac:dyDescent="0.9">
      <c r="A17" s="218" t="s">
        <v>64</v>
      </c>
      <c r="B17" s="219"/>
      <c r="C17" s="219"/>
      <c r="D17" s="220"/>
      <c r="E17" s="140" t="s">
        <v>122</v>
      </c>
      <c r="F17" s="141"/>
      <c r="G17" s="212" t="str">
        <f>"See " &amp; 'PC 1'!B44</f>
        <v>See 0</v>
      </c>
      <c r="H17" s="213"/>
    </row>
    <row r="18" spans="1:8" s="136" customFormat="1" ht="55.95" customHeight="1" thickBot="1" x14ac:dyDescent="0.9">
      <c r="A18" s="218">
        <f>'PC 1'!B37</f>
        <v>0</v>
      </c>
      <c r="B18" s="219"/>
      <c r="C18" s="219"/>
      <c r="D18" s="220"/>
      <c r="E18" s="140" t="s">
        <v>122</v>
      </c>
      <c r="F18" s="141"/>
      <c r="G18" s="212" t="str">
        <f>"See " &amp;'PC 1'!B45</f>
        <v>See 0</v>
      </c>
      <c r="H18" s="213"/>
    </row>
    <row r="19" spans="1:8" s="136" customFormat="1" ht="55.95" customHeight="1" thickBot="1" x14ac:dyDescent="0.9">
      <c r="A19" s="218" t="s">
        <v>125</v>
      </c>
      <c r="B19" s="219"/>
      <c r="C19" s="219"/>
      <c r="D19" s="220"/>
      <c r="E19" s="140"/>
      <c r="F19" s="140" t="s">
        <v>122</v>
      </c>
      <c r="G19" s="212" t="str">
        <f>IF('PC 1'!B49="N/A","N/A","See " &amp; 'PC 1'!B49)</f>
        <v>See 0</v>
      </c>
      <c r="H19" s="213"/>
    </row>
    <row r="20" spans="1:8" s="136" customFormat="1" ht="55.95" customHeight="1" thickBot="1" x14ac:dyDescent="0.9">
      <c r="A20" s="218" t="s">
        <v>66</v>
      </c>
      <c r="B20" s="219"/>
      <c r="C20" s="219"/>
      <c r="D20" s="220"/>
      <c r="E20" s="140"/>
      <c r="F20" s="140" t="s">
        <v>122</v>
      </c>
      <c r="G20" s="212" t="str">
        <f>IF('PC 1'!B50="N/A","N/A","See " &amp; 'PC 1'!B50)</f>
        <v>See 0</v>
      </c>
      <c r="H20" s="213"/>
    </row>
    <row r="21" spans="1:8" s="136" customFormat="1" ht="55.95" customHeight="1" thickBot="1" x14ac:dyDescent="0.9">
      <c r="A21" s="218" t="s">
        <v>181</v>
      </c>
      <c r="B21" s="219"/>
      <c r="C21" s="219"/>
      <c r="D21" s="220"/>
      <c r="E21" s="140"/>
      <c r="F21" s="140"/>
      <c r="G21" s="212" t="str">
        <f>IF('PC 1'!B47="N/A","N/A","See " &amp; 'PC 1'!B47)</f>
        <v>See 0</v>
      </c>
      <c r="H21" s="213"/>
    </row>
    <row r="22" spans="1:8" s="136" customFormat="1" ht="55.95" customHeight="1" thickBot="1" x14ac:dyDescent="0.9">
      <c r="A22" s="218" t="s">
        <v>67</v>
      </c>
      <c r="B22" s="219"/>
      <c r="C22" s="219"/>
      <c r="D22" s="220"/>
      <c r="E22" s="141"/>
      <c r="F22" s="140" t="s">
        <v>122</v>
      </c>
      <c r="G22" s="212" t="str">
        <f>"See " &amp; 'PC 1'!B46</f>
        <v>See 0</v>
      </c>
      <c r="H22" s="213"/>
    </row>
    <row r="23" spans="1:8" s="136" customFormat="1" ht="55.95" customHeight="1" thickBot="1" x14ac:dyDescent="0.9">
      <c r="A23" s="218" t="s">
        <v>68</v>
      </c>
      <c r="B23" s="226"/>
      <c r="C23" s="219"/>
      <c r="D23" s="220"/>
      <c r="E23" s="143"/>
      <c r="F23" s="143"/>
      <c r="G23" s="212" t="str">
        <f>"See " &amp; 'PC 1'!B44</f>
        <v>See 0</v>
      </c>
      <c r="H23" s="213"/>
    </row>
    <row r="24" spans="1:8" s="136" customFormat="1" ht="98.4" customHeight="1" thickBot="1" x14ac:dyDescent="0.9">
      <c r="A24" s="142" t="s">
        <v>128</v>
      </c>
      <c r="B24" s="221" t="str">
        <f>'PC 1'!B25 &amp; "/" &amp; 'PC 2'!B25</f>
        <v>0/0</v>
      </c>
      <c r="C24" s="221"/>
      <c r="D24" s="221"/>
      <c r="E24" s="221"/>
      <c r="F24" s="221"/>
      <c r="G24" s="221"/>
      <c r="H24" s="222"/>
    </row>
    <row r="25" spans="1:8" s="136" customFormat="1" ht="55.95" customHeight="1" thickBot="1" x14ac:dyDescent="0.9">
      <c r="A25" s="201" t="s">
        <v>69</v>
      </c>
      <c r="B25" s="223"/>
      <c r="C25" s="223"/>
      <c r="D25" s="223"/>
      <c r="E25" s="146"/>
      <c r="F25" s="146"/>
      <c r="G25" s="224"/>
      <c r="H25" s="225"/>
    </row>
    <row r="26" spans="1:8" s="136" customFormat="1" ht="55.95" customHeight="1" thickBot="1" x14ac:dyDescent="0.9">
      <c r="A26" s="212" t="s">
        <v>124</v>
      </c>
      <c r="B26" s="214"/>
      <c r="C26" s="214"/>
      <c r="D26" s="213"/>
      <c r="E26" s="144"/>
      <c r="F26" s="144"/>
      <c r="G26" s="212" t="s">
        <v>65</v>
      </c>
      <c r="H26" s="213"/>
    </row>
    <row r="27" spans="1:8" s="136" customFormat="1" ht="55.95" customHeight="1" thickBot="1" x14ac:dyDescent="0.9">
      <c r="A27" s="212" t="s">
        <v>123</v>
      </c>
      <c r="B27" s="214"/>
      <c r="C27" s="214"/>
      <c r="D27" s="213"/>
      <c r="E27" s="144"/>
      <c r="F27" s="144"/>
      <c r="G27" s="212" t="s">
        <v>65</v>
      </c>
      <c r="H27" s="213"/>
    </row>
    <row r="28" spans="1:8" s="136" customFormat="1" ht="55.95" customHeight="1" thickBot="1" x14ac:dyDescent="0.9">
      <c r="A28" s="212" t="s">
        <v>70</v>
      </c>
      <c r="B28" s="214"/>
      <c r="C28" s="214"/>
      <c r="D28" s="213"/>
      <c r="E28" s="144"/>
      <c r="F28" s="144"/>
      <c r="G28" s="212" t="s">
        <v>65</v>
      </c>
      <c r="H28" s="213"/>
    </row>
    <row r="29" spans="1:8" s="136" customFormat="1" ht="55.95" customHeight="1" thickBot="1" x14ac:dyDescent="0.9">
      <c r="A29" s="212" t="s">
        <v>71</v>
      </c>
      <c r="B29" s="214"/>
      <c r="C29" s="214"/>
      <c r="D29" s="213"/>
      <c r="E29" s="144"/>
      <c r="F29" s="144"/>
      <c r="G29" s="212" t="s">
        <v>65</v>
      </c>
      <c r="H29" s="213"/>
    </row>
    <row r="30" spans="1:8" s="136" customFormat="1" ht="55.95" customHeight="1" thickBot="1" x14ac:dyDescent="0.9">
      <c r="A30" s="212" t="s">
        <v>72</v>
      </c>
      <c r="B30" s="214"/>
      <c r="C30" s="214"/>
      <c r="D30" s="213"/>
      <c r="E30" s="144"/>
      <c r="F30" s="144"/>
      <c r="G30" s="212"/>
      <c r="H30" s="213"/>
    </row>
    <row r="31" spans="1:8" s="136" customFormat="1" ht="55.95" customHeight="1" thickBot="1" x14ac:dyDescent="0.9">
      <c r="A31" s="212" t="s">
        <v>73</v>
      </c>
      <c r="B31" s="214"/>
      <c r="C31" s="214"/>
      <c r="D31" s="213"/>
      <c r="E31" s="144"/>
      <c r="F31" s="144"/>
      <c r="G31" s="212" t="str">
        <f>"See " &amp; 'PC 1'!B52</f>
        <v>See 0</v>
      </c>
      <c r="H31" s="213"/>
    </row>
    <row r="32" spans="1:8" s="136" customFormat="1" ht="55.95" customHeight="1" thickBot="1" x14ac:dyDescent="0.9">
      <c r="A32" s="212" t="s">
        <v>74</v>
      </c>
      <c r="B32" s="214"/>
      <c r="C32" s="214"/>
      <c r="D32" s="213"/>
      <c r="E32" s="144"/>
      <c r="F32" s="144"/>
      <c r="G32" s="212" t="str">
        <f>"See " &amp; 'PC 1'!B53</f>
        <v>See 0</v>
      </c>
      <c r="H32" s="213"/>
    </row>
    <row r="33" spans="1:10" s="136" customFormat="1" ht="55.95" customHeight="1" thickBot="1" x14ac:dyDescent="0.9">
      <c r="A33" s="215" t="s">
        <v>75</v>
      </c>
      <c r="B33" s="216"/>
      <c r="C33" s="216"/>
      <c r="D33" s="217"/>
      <c r="E33" s="144"/>
      <c r="F33" s="144"/>
      <c r="G33" s="212"/>
      <c r="H33" s="213"/>
    </row>
    <row r="34" spans="1:10" s="136" customFormat="1" ht="55.95" customHeight="1" thickBot="1" x14ac:dyDescent="0.9">
      <c r="A34" s="210" t="s">
        <v>76</v>
      </c>
      <c r="B34" s="210"/>
      <c r="C34" s="210"/>
      <c r="D34" s="210"/>
      <c r="E34" s="145" t="s">
        <v>122</v>
      </c>
      <c r="F34" s="144"/>
      <c r="G34" s="212"/>
      <c r="H34" s="213"/>
    </row>
    <row r="35" spans="1:10" s="136" customFormat="1" ht="55.95" customHeight="1" thickBot="1" x14ac:dyDescent="0.9">
      <c r="A35" s="210" t="s">
        <v>77</v>
      </c>
      <c r="B35" s="210"/>
      <c r="C35" s="210"/>
      <c r="D35" s="210"/>
      <c r="E35" s="145"/>
      <c r="F35" s="144"/>
      <c r="G35" s="212"/>
      <c r="H35" s="213"/>
    </row>
    <row r="36" spans="1:10" s="136" customFormat="1" ht="42" customHeight="1" thickBot="1" x14ac:dyDescent="0.9">
      <c r="A36" s="209" t="s">
        <v>78</v>
      </c>
      <c r="B36" s="209"/>
      <c r="C36" s="209"/>
      <c r="D36" s="209"/>
      <c r="E36" s="145"/>
      <c r="F36" s="144"/>
      <c r="G36" s="212"/>
      <c r="H36" s="213"/>
    </row>
    <row r="37" spans="1:10" s="136" customFormat="1" ht="42" customHeight="1" thickBot="1" x14ac:dyDescent="0.9">
      <c r="A37" s="210" t="s">
        <v>79</v>
      </c>
      <c r="B37" s="210"/>
      <c r="C37" s="210"/>
      <c r="D37" s="210"/>
      <c r="E37" s="145" t="s">
        <v>122</v>
      </c>
      <c r="F37" s="146"/>
      <c r="G37" s="201"/>
      <c r="H37" s="202"/>
    </row>
    <row r="38" spans="1:10" s="136" customFormat="1" ht="51" customHeight="1" thickBot="1" x14ac:dyDescent="0.9">
      <c r="A38" s="211" t="s">
        <v>80</v>
      </c>
      <c r="B38" s="210"/>
      <c r="C38" s="210"/>
      <c r="D38" s="210"/>
      <c r="E38" s="145" t="s">
        <v>122</v>
      </c>
      <c r="F38" s="144"/>
      <c r="G38" s="212"/>
      <c r="H38" s="213"/>
    </row>
    <row r="39" spans="1:10" s="136" customFormat="1" ht="55.95" customHeight="1" thickBot="1" x14ac:dyDescent="0.9">
      <c r="A39" s="208" t="s">
        <v>81</v>
      </c>
      <c r="B39" s="208"/>
      <c r="C39" s="208"/>
      <c r="D39" s="206" t="str">
        <f>"Project 1: " &amp;'PC 1'!B33  &amp; " / " &amp;"Project 2: " &amp; 'PC 2'!B33</f>
        <v>Project 1: 0 / Project 2: 0</v>
      </c>
      <c r="E39" s="206"/>
      <c r="F39" s="206"/>
      <c r="G39" s="206"/>
      <c r="H39" s="207"/>
    </row>
    <row r="40" spans="1:10" s="136" customFormat="1" ht="55.95" customHeight="1" thickBot="1" x14ac:dyDescent="0.9">
      <c r="A40" s="205" t="s">
        <v>82</v>
      </c>
      <c r="B40" s="205"/>
      <c r="C40" s="205"/>
      <c r="D40" s="206" t="str">
        <f>"Project 1: " &amp;'PC 1'!B34 &amp; " (satisfactory)" &amp; " / " &amp;"Project 2: " &amp; 'PC 2'!B34 &amp; " (satisfactory)"</f>
        <v>Project 1: 0 (satisfactory) / Project 2: 0 (satisfactory)</v>
      </c>
      <c r="E40" s="206"/>
      <c r="F40" s="206"/>
      <c r="G40" s="206"/>
      <c r="H40" s="207"/>
    </row>
    <row r="41" spans="1:10" s="136" customFormat="1" ht="55.95" customHeight="1" thickBot="1" x14ac:dyDescent="0.9">
      <c r="A41" s="203" t="s">
        <v>83</v>
      </c>
      <c r="B41" s="203"/>
      <c r="C41" s="203"/>
      <c r="D41" s="204"/>
      <c r="E41" s="140" t="s">
        <v>122</v>
      </c>
      <c r="F41" s="141"/>
      <c r="G41" s="201"/>
      <c r="H41" s="202"/>
      <c r="J41" s="147"/>
    </row>
    <row r="42" spans="1:10" s="136" customFormat="1" ht="2.4" customHeight="1" x14ac:dyDescent="0.85">
      <c r="A42" s="148" t="s">
        <v>1</v>
      </c>
    </row>
    <row r="43" spans="1:10" s="136" customFormat="1" ht="96.6" customHeight="1" x14ac:dyDescent="0.85">
      <c r="A43" s="149" t="s">
        <v>119</v>
      </c>
      <c r="D43" s="149" t="s">
        <v>120</v>
      </c>
      <c r="E43" s="148"/>
      <c r="F43" s="148"/>
    </row>
    <row r="44" spans="1:10" s="136" customFormat="1" ht="42" customHeight="1" x14ac:dyDescent="0.85">
      <c r="A44" s="148" t="str">
        <f>'PC 1'!B68</f>
        <v>Alawiye, K.T (Ms)</v>
      </c>
      <c r="D44" s="136" t="str">
        <f>'PC 1'!B70</f>
        <v xml:space="preserve">Adekunle-Famuyon, F.A </v>
      </c>
    </row>
    <row r="45" spans="1:10" s="136" customFormat="1" ht="42" customHeight="1" x14ac:dyDescent="0.85">
      <c r="A45" s="148" t="str">
        <f>'PC 1'!B69</f>
        <v>PPO (MED)</v>
      </c>
      <c r="D45" s="148" t="str">
        <f>'PC 1'!B71</f>
        <v>PPO (MED)</v>
      </c>
      <c r="E45" s="148"/>
      <c r="F45" s="148"/>
    </row>
    <row r="46" spans="1:10" s="136" customFormat="1" ht="42" customHeight="1" x14ac:dyDescent="0.85">
      <c r="A46" s="150">
        <f>'PC 1'!B36</f>
        <v>0</v>
      </c>
    </row>
  </sheetData>
  <mergeCells count="69"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  <mergeCell ref="A1:H1"/>
    <mergeCell ref="A2:H2"/>
    <mergeCell ref="A3:H3"/>
    <mergeCell ref="A4:H4"/>
    <mergeCell ref="B7:F7"/>
    <mergeCell ref="B6:F6"/>
    <mergeCell ref="B5:F5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G17:H17"/>
    <mergeCell ref="G18:H18"/>
    <mergeCell ref="G19:H19"/>
    <mergeCell ref="G20:H20"/>
    <mergeCell ref="A17:D17"/>
    <mergeCell ref="A18:D18"/>
    <mergeCell ref="A19:D19"/>
    <mergeCell ref="A20:D20"/>
    <mergeCell ref="A31:D31"/>
    <mergeCell ref="A32:D32"/>
    <mergeCell ref="A33:D33"/>
    <mergeCell ref="A34:D34"/>
    <mergeCell ref="A35:D35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41:H41"/>
    <mergeCell ref="A41:D41"/>
    <mergeCell ref="A40:C40"/>
    <mergeCell ref="D40:H40"/>
    <mergeCell ref="A39:C39"/>
    <mergeCell ref="D39:H39"/>
  </mergeCells>
  <pageMargins left="0.7" right="0.7" top="0.75" bottom="0.75" header="0.3" footer="0.3"/>
  <pageSetup scale="2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1"/>
  <sheetViews>
    <sheetView topLeftCell="A13" zoomScaleNormal="100" workbookViewId="0">
      <selection activeCell="A19" sqref="A19"/>
    </sheetView>
  </sheetViews>
  <sheetFormatPr defaultColWidth="8.88671875" defaultRowHeight="18" x14ac:dyDescent="0.45"/>
  <cols>
    <col min="1" max="1" width="95.77734375" style="13" customWidth="1"/>
    <col min="2" max="16384" width="8.88671875" style="1"/>
  </cols>
  <sheetData>
    <row r="1" spans="1:1" x14ac:dyDescent="0.45">
      <c r="A1" s="15">
        <f>'PC 1'!B56</f>
        <v>0</v>
      </c>
    </row>
    <row r="2" spans="1:1" x14ac:dyDescent="0.45">
      <c r="A2" s="14" t="s">
        <v>84</v>
      </c>
    </row>
    <row r="3" spans="1:1" x14ac:dyDescent="0.45">
      <c r="A3" s="14" t="s">
        <v>85</v>
      </c>
    </row>
    <row r="4" spans="1:1" ht="8.4" customHeight="1" x14ac:dyDescent="0.45">
      <c r="A4" s="14"/>
    </row>
    <row r="5" spans="1:1" x14ac:dyDescent="0.45">
      <c r="A5" s="14" t="s">
        <v>86</v>
      </c>
    </row>
    <row r="6" spans="1:1" ht="12" customHeight="1" x14ac:dyDescent="0.45">
      <c r="A6" s="14"/>
    </row>
    <row r="7" spans="1:1" ht="90" customHeight="1" x14ac:dyDescent="0.45">
      <c r="A7" s="40" t="str">
        <f>"REPORT OF SITE INSPECTION ON THE " &amp; 'PC 1'!B24 &amp; " AND " &amp; 'PC 2'!B24</f>
        <v>REPORT OF SITE INSPECTION ON THE 0 AND 0</v>
      </c>
    </row>
    <row r="9" spans="1:1" x14ac:dyDescent="0.45">
      <c r="A9" s="13" t="str">
        <f>'PC 1'!B39 &amp; " of file, refer please."</f>
        <v>0 of file, refer please.</v>
      </c>
    </row>
    <row r="11" spans="1:1" x14ac:dyDescent="0.45">
      <c r="A11" s="14" t="s">
        <v>87</v>
      </c>
    </row>
    <row r="12" spans="1:1" ht="145.94999999999999" customHeight="1" x14ac:dyDescent="0.4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</row>
    <row r="13" spans="1:1" x14ac:dyDescent="0.45">
      <c r="A13" s="16"/>
    </row>
    <row r="14" spans="1:1" ht="54" x14ac:dyDescent="0.45">
      <c r="A14" s="16" t="s">
        <v>130</v>
      </c>
    </row>
    <row r="15" spans="1:1" x14ac:dyDescent="0.45">
      <c r="A15" s="16"/>
    </row>
    <row r="16" spans="1:1" x14ac:dyDescent="0.45">
      <c r="A16" s="14" t="s">
        <v>88</v>
      </c>
    </row>
    <row r="17" spans="1:10" ht="39.6" customHeight="1" x14ac:dyDescent="0.45">
      <c r="A17" s="17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</row>
    <row r="18" spans="1:10" ht="35.4" customHeight="1" x14ac:dyDescent="0.45">
      <c r="A18" s="17" t="str">
        <f>"•    The 6(six) months defect liability period of Projects 2 &amp; 3 had elapsed. Kindly refer to " &amp; DETAILS!B52 &amp;" for certificate of final completion."</f>
        <v>•    The 6(six) months defect liability period of Projects 2 &amp; 3 had elapsed. Kindly refer to  for certificate of final completion.</v>
      </c>
    </row>
    <row r="19" spans="1:10" x14ac:dyDescent="0.45">
      <c r="A19" s="17" t="str">
        <f>"•     Please see " &amp; 'PC 1'!B54 &amp; " of file for relevant documents pages on MED Checklist."</f>
        <v>•     Please see 0 of file for relevant documents pages on MED Checklist.</v>
      </c>
    </row>
    <row r="21" spans="1:10" x14ac:dyDescent="0.45">
      <c r="A21" s="14" t="s">
        <v>131</v>
      </c>
    </row>
    <row r="22" spans="1:10" ht="66" customHeight="1" x14ac:dyDescent="0.45">
      <c r="A22" s="17" t="s">
        <v>220</v>
      </c>
    </row>
    <row r="23" spans="1:10" ht="52.2" customHeight="1" x14ac:dyDescent="0.45">
      <c r="A23" s="17" t="str">
        <f>"•    Project 1: " &amp; 'PC 1'!A18 &amp; " in favour of " &amp; 'PC 1'!B22 &amp; ". This represents " &amp; 'PC 1'!B1 &amp; " due to the Contractor."</f>
        <v>•    Project 1: sum of ₦0.00 () only in favour of 0. This represents  due to the Contractor.</v>
      </c>
    </row>
    <row r="24" spans="1:10" x14ac:dyDescent="0.45">
      <c r="A24" s="17" t="str">
        <f>"•     Project 2: " &amp; 'PC 2'!A18 &amp; " in favour of " &amp; 'PC 2'!B22 &amp; ". This represents " &amp; 'PC 2'!B1 &amp; " due to the Contractor."</f>
        <v>•     Project 2: sum of ₦0.00 () only in favour of 0. This represents  due to the Contractor.</v>
      </c>
    </row>
    <row r="26" spans="1:10" x14ac:dyDescent="0.45">
      <c r="A26" s="17" t="s">
        <v>132</v>
      </c>
    </row>
    <row r="29" spans="1:10" x14ac:dyDescent="0.45">
      <c r="A29" s="3" t="str">
        <f>'PC 1'!B68 &amp; "                                                                 " &amp; 'PC 1'!B70</f>
        <v xml:space="preserve">Alawiye, K.T (Ms)                                                                 Adekunle-Famuyon, F.A </v>
      </c>
      <c r="B29"/>
      <c r="C29"/>
      <c r="D29"/>
      <c r="E29" s="3" t="s">
        <v>133</v>
      </c>
      <c r="F29"/>
      <c r="G29"/>
      <c r="H29"/>
      <c r="I29"/>
      <c r="J29"/>
    </row>
    <row r="30" spans="1:10" x14ac:dyDescent="0.45">
      <c r="A30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PPO (MED)</v>
      </c>
      <c r="B30"/>
      <c r="C30"/>
      <c r="D30" s="4" t="s">
        <v>89</v>
      </c>
      <c r="E30" s="4" t="s">
        <v>134</v>
      </c>
      <c r="F30" s="3" t="s">
        <v>52</v>
      </c>
      <c r="G30"/>
      <c r="H30"/>
      <c r="I30" s="2" t="s">
        <v>90</v>
      </c>
      <c r="J30" s="2" t="s">
        <v>91</v>
      </c>
    </row>
    <row r="31" spans="1:10" x14ac:dyDescent="0.45">
      <c r="A31" s="5">
        <f>'PC 1'!B36</f>
        <v>0</v>
      </c>
      <c r="B31"/>
      <c r="C31"/>
      <c r="D31"/>
      <c r="E31"/>
      <c r="F31"/>
      <c r="G31"/>
      <c r="H31"/>
      <c r="I31"/>
      <c r="J31"/>
    </row>
  </sheetData>
  <pageMargins left="0.7" right="0.7" top="0.75" bottom="0.75" header="0.3" footer="0.3"/>
  <pageSetup paperSize="5" scale="9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1'!B24 &amp; " BY " &amp; 'PC 1'!C22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DETAILS</vt:lpstr>
      <vt:lpstr>Sheet1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2025-05-05T18:25:35Z</dcterms:modified>
</cp:coreProperties>
</file>