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72f75da82d4f2f/Documents/UPENN Data Analysis/Excel Challenge/Starter_Code/"/>
    </mc:Choice>
  </mc:AlternateContent>
  <xr:revisionPtr revIDLastSave="0" documentId="8_{77B8F9B5-67F5-456A-9EFA-68E984C66273}" xr6:coauthVersionLast="47" xr6:coauthVersionMax="47" xr10:uidLastSave="{00000000-0000-0000-0000-000000000000}"/>
  <bookViews>
    <workbookView xWindow="-28920" yWindow="-3705" windowWidth="29040" windowHeight="15720" firstSheet="1" activeTab="5" xr2:uid="{00000000-000D-0000-FFFF-FFFF00000000}"/>
  </bookViews>
  <sheets>
    <sheet name="Crowdfunding" sheetId="1" r:id="rId1"/>
    <sheet name="Category Statistics" sheetId="2" r:id="rId2"/>
    <sheet name="Subcategory Statistics" sheetId="4" r:id="rId3"/>
    <sheet name="Based on Launch Date" sheetId="5" r:id="rId4"/>
    <sheet name="outcomes Based on Goal" sheetId="3" r:id="rId5"/>
    <sheet name="Stats" sheetId="6" r:id="rId6"/>
  </sheets>
  <externalReferences>
    <externalReference r:id="rId7"/>
  </externalReferences>
  <definedNames>
    <definedName name="_xlchart.v1.0" hidden="1">Stats!$A$2:$A$566</definedName>
    <definedName name="_xlchart.v1.1" hidden="1">Stats!$B$1</definedName>
    <definedName name="_xlchart.v1.2" hidden="1">Stats!$B$2:$B$566</definedName>
    <definedName name="_xlchart.v1.3" hidden="1">Stats!$E$1</definedName>
    <definedName name="_xlchart.v1.4" hidden="1">Stats!$E$2:$E$566</definedName>
    <definedName name="_xlchart.v1.5" hidden="1">Stats!$A$2:$A$566</definedName>
    <definedName name="_xlchart.v1.6" hidden="1">Stats!$B$1</definedName>
    <definedName name="_xlchart.v1.7" hidden="1">Stats!$B$2:$B$566</definedName>
    <definedName name="_xlchart.v1.8" hidden="1">Stats!$E$1</definedName>
    <definedName name="_xlchart.v1.9" hidden="1">Stats!$E$2:$E$566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M2" i="6"/>
  <c r="L3" i="6"/>
  <c r="L2" i="6"/>
  <c r="K3" i="6"/>
  <c r="K2" i="6"/>
  <c r="J3" i="6"/>
  <c r="J2" i="6"/>
  <c r="I3" i="6"/>
  <c r="I2" i="6"/>
  <c r="H3" i="6"/>
  <c r="H2" i="6"/>
  <c r="H3" i="3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9" i="3"/>
  <c r="C10" i="3"/>
  <c r="C11" i="3"/>
  <c r="C12" i="3"/>
  <c r="C13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<sst xmlns="http://schemas.openxmlformats.org/spreadsheetml/2006/main" count="7267" uniqueCount="2117">
  <si>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</si>
  <si>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</si>
  <si>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</si>
  <si>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</si>
  <si>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</si>
  <si>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</si>
  <si>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</si>
  <si>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</si>
  <si>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</si>
  <si>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</si>
  <si>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</si>
  <si>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</si>
  <si>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</si>
  <si>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</si>
  <si>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</si>
  <si>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</si>
  <si>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</si>
  <si>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</si>
  <si>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</si>
  <si>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</si>
  <si>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</si>
  <si>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</si>
  <si>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</si>
  <si>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</si>
  <si>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</si>
  <si>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</si>
  <si>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</si>
  <si>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</si>
  <si>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</si>
  <si>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</si>
  <si>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</si>
  <si>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</si>
  <si>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</si>
  <si>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</si>
  <si>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</si>
  <si>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</si>
  <si>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</si>
  <si>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</si>
  <si>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</si>
  <si>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</si>
  <si>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</si>
  <si>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</si>
  <si>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</si>
  <si>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</si>
  <si>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</si>
  <si>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</si>
  <si>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</si>
  <si>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</si>
  <si>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</si>
  <si>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</si>
  <si>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</si>
  <si>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</si>
  <si>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</si>
  <si>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</si>
  <si>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</si>
  <si>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</si>
  <si>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</si>
  <si>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</si>
  <si>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</si>
  <si>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</si>
  <si>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</si>
  <si>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</si>
  <si>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</si>
  <si>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</si>
  <si>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</si>
  <si>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</si>
  <si>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</si>
  <si>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</si>
  <si>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</si>
  <si>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</si>
  <si>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</si>
  <si>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</si>
  <si>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</si>
  <si>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</si>
  <si>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</si>
  <si>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</si>
  <si>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</si>
  <si>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</si>
  <si>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</si>
  <si>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</si>
  <si>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</si>
  <si>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</si>
  <si>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</si>
  <si>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</si>
  <si>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</si>
  <si>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</si>
  <si>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</si>
  <si>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</si>
  <si>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</si>
  <si>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</si>
  <si>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</si>
  <si>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</si>
  <si>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</si>
  <si>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</si>
  <si>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</si>
  <si>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</si>
  <si>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</si>
  <si>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</si>
  <si>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</si>
  <si>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</si>
  <si>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</si>
  <si>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</si>
  <si>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</si>
  <si>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</si>
  <si>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</si>
  <si>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</si>
  <si>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</si>
  <si>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</si>
  <si>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</si>
  <si>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</si>
  <si>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</si>
  <si>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</si>
  <si>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</si>
  <si>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</si>
  <si>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</si>
  <si>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</si>
  <si>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</si>
  <si>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</si>
  <si>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</si>
  <si>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</si>
  <si>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</si>
  <si>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</si>
  <si>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</si>
  <si>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</si>
  <si>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</si>
  <si>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</si>
  <si>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</si>
  <si>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</si>
  <si>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</si>
  <si>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</si>
  <si>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</si>
  <si>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</si>
  <si>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</si>
  <si>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</si>
  <si>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</si>
  <si>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</si>
  <si>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</si>
  <si>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</si>
  <si>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</si>
  <si>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</si>
  <si>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</si>
  <si>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</si>
  <si>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</si>
  <si>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</si>
  <si>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</si>
  <si>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</si>
  <si>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</si>
  <si>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</si>
  <si>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</si>
  <si>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</si>
  <si>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</si>
  <si>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</si>
  <si>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</si>
  <si>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</si>
  <si>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</si>
  <si>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</si>
  <si>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</si>
  <si>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</si>
  <si>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</si>
  <si>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</si>
  <si>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</si>
  <si>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</si>
  <si>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</si>
  <si>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</si>
  <si>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</si>
  <si>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</si>
  <si>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</si>
  <si>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</si>
  <si>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</si>
  <si>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</si>
  <si>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</si>
  <si>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</si>
  <si>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</si>
  <si>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</si>
  <si>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</si>
  <si>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</si>
  <si>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</si>
  <si>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</si>
  <si>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</si>
  <si>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</si>
  <si>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</si>
  <si>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</si>
  <si>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</si>
  <si>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</si>
  <si>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</si>
  <si>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</si>
  <si>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</si>
  <si>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</si>
  <si>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</si>
  <si>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</si>
  <si>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</si>
  <si>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</si>
  <si>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</si>
  <si>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</si>
  <si>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</si>
  <si>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</si>
  <si>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</si>
  <si>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</si>
  <si>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</si>
  <si>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</si>
  <si>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</si>
  <si>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</si>
  <si>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</si>
  <si>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</si>
  <si>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</si>
  <si>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</si>
  <si>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</si>
  <si>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</si>
  <si>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</si>
  <si>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</si>
  <si>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</si>
  <si>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</si>
  <si>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</si>
  <si>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</si>
  <si>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</si>
  <si>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</si>
  <si>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</si>
  <si>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</si>
  <si>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</si>
  <si>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</si>
  <si>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</si>
  <si>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</si>
  <si>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</si>
  <si>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</si>
  <si>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</si>
  <si>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</si>
  <si>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</si>
  <si>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</si>
  <si>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</si>
  <si>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</si>
  <si>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</si>
  <si>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</si>
  <si>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</si>
  <si>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</si>
  <si>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</si>
  <si>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</si>
  <si>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</si>
  <si>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</si>
  <si>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</si>
  <si>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</si>
  <si>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</si>
  <si>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</si>
  <si>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</si>
  <si>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</si>
  <si>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</si>
  <si>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</si>
  <si>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</si>
  <si>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</si>
  <si>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</si>
  <si>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</si>
  <si>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</si>
  <si>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</si>
  <si>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</si>
  <si>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</si>
  <si>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</si>
  <si>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</si>
  <si>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</si>
  <si>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</si>
  <si>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</si>
  <si>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</si>
  <si>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</si>
  <si>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</si>
  <si>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</si>
  <si>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</si>
  <si>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</si>
  <si>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</si>
  <si>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</si>
  <si>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</si>
  <si>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</si>
  <si>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</si>
  <si>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</si>
  <si>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</si>
  <si>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</si>
  <si>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</si>
  <si>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</si>
  <si>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</si>
  <si>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</si>
  <si>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</si>
  <si>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</si>
  <si>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</si>
  <si>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</si>
  <si>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</si>
  <si>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</si>
  <si>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</si>
  <si>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</si>
  <si>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</si>
  <si>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</si>
  <si>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</si>
  <si>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</si>
  <si>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</si>
  <si>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</si>
  <si>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</si>
  <si>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</si>
  <si>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</si>
  <si>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</si>
  <si>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</si>
  <si>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</si>
  <si>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</si>
  <si>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</si>
  <si>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</si>
  <si>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</si>
  <si>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</si>
  <si>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</si>
  <si>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</si>
  <si>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</si>
  <si>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</si>
  <si>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</si>
  <si>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</si>
  <si>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</si>
  <si>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</si>
  <si>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</si>
  <si>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</si>
  <si>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</si>
  <si>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</si>
  <si>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</si>
  <si>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</si>
  <si>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</si>
  <si>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</si>
  <si>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</si>
  <si>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</si>
  <si>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</si>
  <si>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</si>
  <si>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</si>
  <si>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</si>
  <si>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</si>
  <si>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</si>
  <si>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</si>
  <si>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</si>
  <si>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</si>
  <si>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</si>
  <si>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</si>
  <si>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</si>
  <si>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</si>
  <si>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</si>
  <si>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</si>
  <si>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</si>
  <si>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</si>
  <si>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</si>
  <si>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</si>
  <si>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</si>
  <si>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</si>
  <si>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</si>
  <si>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</si>
  <si>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</si>
  <si>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</si>
  <si>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</si>
  <si>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</si>
  <si>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</si>
  <si>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</si>
  <si>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</si>
  <si>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</si>
  <si>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</si>
  <si>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</si>
  <si>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</si>
  <si>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</si>
  <si>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</si>
  <si>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</si>
  <si>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</si>
  <si>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</si>
  <si>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</si>
  <si>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</si>
  <si>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</si>
  <si>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</si>
  <si>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</si>
  <si>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</si>
  <si>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</si>
  <si>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</si>
  <si>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</si>
  <si>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</si>
  <si>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</si>
  <si>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</si>
  <si>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</si>
  <si>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</si>
  <si>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</si>
  <si>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</si>
  <si>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</si>
  <si>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</si>
  <si>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</si>
  <si>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</si>
  <si>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</si>
  <si>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</si>
  <si>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</si>
  <si>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</si>
  <si>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</si>
  <si>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</si>
  <si>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</si>
  <si>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</si>
  <si>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</si>
  <si>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</si>
  <si>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</si>
  <si>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</si>
  <si>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</si>
  <si>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</si>
  <si>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</si>
  <si>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</si>
  <si>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</si>
  <si>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</si>
  <si>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</si>
  <si>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</si>
  <si>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</si>
  <si>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</si>
  <si>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</si>
  <si>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</si>
  <si>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</si>
  <si>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</si>
  <si>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</si>
  <si>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</si>
  <si>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</si>
  <si>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</si>
  <si>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</si>
  <si>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</si>
  <si>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</si>
  <si>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</si>
  <si>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</si>
  <si>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</si>
  <si>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</si>
  <si>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</si>
  <si>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</si>
  <si>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</si>
  <si>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</si>
  <si>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</si>
  <si>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</si>
  <si>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</si>
  <si>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</si>
  <si>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</si>
  <si>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</si>
  <si>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</si>
  <si>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</si>
  <si>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</si>
  <si>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</si>
  <si>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</si>
  <si>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</si>
  <si>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</si>
  <si>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</si>
  <si>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</si>
  <si>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</si>
  <si>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</si>
  <si>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</si>
  <si>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</si>
  <si>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</si>
  <si>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</si>
  <si>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</si>
  <si>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</si>
  <si>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</si>
  <si>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</si>
  <si>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</si>
  <si>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</si>
  <si>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</si>
  <si>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</si>
  <si>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</si>
  <si>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</si>
  <si>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</si>
  <si>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</si>
  <si>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</si>
  <si>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</si>
  <si>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</si>
  <si>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</si>
  <si>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</si>
  <si>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</si>
  <si>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</si>
  <si>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</si>
  <si>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</si>
  <si>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</si>
  <si>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</si>
  <si>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</si>
  <si>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</si>
  <si>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</si>
  <si>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</si>
  <si>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</si>
  <si>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</si>
  <si>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</si>
  <si>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</si>
  <si>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</si>
  <si>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</si>
  <si>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</si>
  <si>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</si>
  <si>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</si>
  <si>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</si>
  <si>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</si>
  <si>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</si>
  <si>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</si>
  <si>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</si>
  <si>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</si>
  <si>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</si>
  <si>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</si>
  <si>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</si>
  <si>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</si>
  <si>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</si>
  <si>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</si>
  <si>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</si>
  <si>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</si>
  <si>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</si>
  <si>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</si>
  <si>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</si>
  <si>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</si>
  <si>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</si>
  <si>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</si>
  <si>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</si>
  <si>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</si>
  <si>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</si>
  <si>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</si>
  <si>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</si>
  <si>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</si>
  <si>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</si>
  <si>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</si>
  <si>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</si>
  <si>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</si>
  <si>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</si>
  <si>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</si>
  <si>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</si>
  <si>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</si>
  <si>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</si>
  <si>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</si>
  <si>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</si>
  <si>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</si>
  <si>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</si>
  <si>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</si>
  <si>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</si>
  <si>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</si>
  <si>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</si>
  <si>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</si>
  <si>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</si>
  <si>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</si>
  <si>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</si>
  <si>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</si>
  <si>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</si>
  <si>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</si>
  <si>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</si>
  <si>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</si>
  <si>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</si>
  <si>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</si>
  <si>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</si>
  <si>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</si>
  <si>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</si>
  <si>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</si>
  <si>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</si>
  <si>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</si>
  <si>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</si>
  <si>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</si>
  <si>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</si>
  <si>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</si>
  <si>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</si>
  <si>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</si>
  <si>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</si>
  <si>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</si>
  <si>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</si>
  <si>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</si>
  <si>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</si>
  <si>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</si>
  <si>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</si>
  <si>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</si>
  <si>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</si>
  <si>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</si>
  <si>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</si>
  <si>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</si>
  <si>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</si>
  <si>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</si>
  <si>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</si>
  <si>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</si>
  <si>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</si>
  <si>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</si>
  <si>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</si>
  <si>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</si>
  <si>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</si>
  <si>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</si>
  <si>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</si>
  <si>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</si>
  <si>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</si>
  <si>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</si>
  <si>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</si>
  <si>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</si>
  <si>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</si>
  <si>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</si>
  <si>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</si>
  <si>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</si>
  <si>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</si>
  <si>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</si>
  <si>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</si>
  <si>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</si>
  <si>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</si>
  <si>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</si>
  <si>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</si>
  <si>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</si>
  <si>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</si>
  <si>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</si>
  <si>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</si>
  <si>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</si>
  <si>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</si>
  <si>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</si>
  <si>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</si>
  <si>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</si>
  <si>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</si>
  <si>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</si>
  <si>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</si>
  <si>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</si>
  <si>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</si>
  <si>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</si>
  <si>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</si>
  <si>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</si>
  <si>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</si>
  <si>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</si>
  <si>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</si>
  <si>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</si>
  <si>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</si>
  <si>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</si>
  <si>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</si>
  <si>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</si>
  <si>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</si>
  <si>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</si>
  <si>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</si>
  <si>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</si>
  <si>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</si>
  <si>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</si>
  <si>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</si>
  <si>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</si>
  <si>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</si>
  <si>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</si>
  <si>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</si>
  <si>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</si>
  <si>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</si>
  <si>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</si>
  <si>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</si>
  <si>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</si>
  <si>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</si>
  <si>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</si>
  <si>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</si>
  <si>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</si>
  <si>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</si>
  <si>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</si>
  <si>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</si>
  <si>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</si>
  <si>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</si>
  <si>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</si>
  <si>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</si>
  <si>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</si>
  <si>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</si>
  <si>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</si>
  <si>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</si>
  <si>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</si>
  <si>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</si>
  <si>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</si>
  <si>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</si>
  <si>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</si>
  <si>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</si>
  <si>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</si>
  <si>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</si>
  <si>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</si>
  <si>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</si>
  <si>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</si>
  <si>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</si>
  <si>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</si>
  <si>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</si>
  <si>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</si>
  <si>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</si>
  <si>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</si>
  <si>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</si>
  <si>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</si>
  <si>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</si>
  <si>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</si>
  <si>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</si>
  <si>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</si>
  <si>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</si>
  <si>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</si>
  <si>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</si>
  <si>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</si>
  <si>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</si>
  <si>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</si>
  <si>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</si>
  <si>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</si>
  <si>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</si>
  <si>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</si>
  <si>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</si>
  <si>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</si>
  <si>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</si>
  <si>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</si>
  <si>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</si>
  <si>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</si>
  <si>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</si>
  <si>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</si>
  <si>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</si>
  <si>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</si>
  <si>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</si>
  <si>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</si>
  <si>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</si>
  <si>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</si>
  <si>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</si>
  <si>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</si>
  <si>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</si>
  <si>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</si>
  <si>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</si>
  <si>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</si>
  <si>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</si>
  <si>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</si>
  <si>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</si>
  <si>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</si>
  <si>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</si>
  <si>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</si>
  <si>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</si>
  <si>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</si>
  <si>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</si>
  <si>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</si>
  <si>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</si>
  <si>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</si>
  <si>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</si>
  <si>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</si>
  <si>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</si>
  <si>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</si>
  <si>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</si>
  <si>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</si>
  <si>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</si>
  <si>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</si>
  <si>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</si>
  <si>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</si>
  <si>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</si>
  <si>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</si>
  <si>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</si>
  <si>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</si>
  <si>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</si>
  <si>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</si>
  <si>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</si>
  <si>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</si>
  <si>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</si>
  <si>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</si>
  <si>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</si>
  <si>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</si>
  <si>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</si>
  <si>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</si>
  <si>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</si>
  <si>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</si>
  <si>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</si>
  <si>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</si>
  <si>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</si>
  <si>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</si>
  <si>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</si>
  <si>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</si>
  <si>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</si>
  <si>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</si>
  <si>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</si>
  <si>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</si>
  <si>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</si>
  <si>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</si>
  <si>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</si>
  <si>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</si>
  <si>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</si>
  <si>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</si>
  <si>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</si>
  <si>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</si>
  <si>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</si>
  <si>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</si>
  <si>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</si>
  <si>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</si>
  <si>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</si>
  <si>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</si>
  <si>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</si>
  <si>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</si>
  <si>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</si>
  <si>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</si>
  <si>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</si>
  <si>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</si>
  <si>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</si>
  <si>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</si>
  <si>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</si>
  <si>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</si>
  <si>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</si>
  <si>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</si>
  <si>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</si>
  <si>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</si>
  <si>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</si>
  <si>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</si>
  <si>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</si>
  <si>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</si>
  <si>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</si>
  <si>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</si>
  <si>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</si>
  <si>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</si>
  <si>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</si>
  <si>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</si>
  <si>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</si>
  <si>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</si>
  <si>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</si>
  <si>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</si>
  <si>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</si>
  <si>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</si>
  <si>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</si>
  <si>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</si>
  <si>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</si>
  <si>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</si>
  <si>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</si>
  <si>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</si>
  <si>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</si>
  <si>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</si>
  <si>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</si>
  <si>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</si>
  <si>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</si>
  <si>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</si>
  <si>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</si>
  <si>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</si>
  <si>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</si>
  <si>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</si>
  <si>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</si>
  <si>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</si>
  <si>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</si>
  <si>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</si>
  <si>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</si>
  <si>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</si>
  <si>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</si>
  <si>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</si>
  <si>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</si>
  <si>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</si>
  <si>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</si>
  <si>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</si>
  <si>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</si>
  <si>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</si>
  <si>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</si>
  <si>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</si>
  <si>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</si>
  <si>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</si>
  <si>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</si>
  <si>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</si>
  <si>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</si>
  <si>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</si>
  <si>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</si>
  <si>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</si>
  <si>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</si>
  <si>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</si>
  <si>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</si>
  <si>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</si>
  <si>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</si>
  <si>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</si>
  <si>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</si>
  <si>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</si>
  <si>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</si>
  <si>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</si>
  <si>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</si>
  <si>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</si>
  <si>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</si>
  <si>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</si>
  <si>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</si>
  <si>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</si>
  <si>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</si>
  <si>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</si>
  <si>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</si>
  <si>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</si>
  <si>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</si>
  <si>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</si>
  <si>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</si>
  <si>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</si>
  <si>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</si>
  <si>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</si>
  <si>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</si>
  <si>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</si>
  <si>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</si>
  <si>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</si>
  <si>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</si>
  <si>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</si>
  <si>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</si>
  <si>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</si>
  <si>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</si>
  <si>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</si>
  <si>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</si>
  <si>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</si>
  <si>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</si>
  <si>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</si>
  <si>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</si>
  <si>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</si>
  <si>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</si>
  <si>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</si>
  <si>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</si>
  <si>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</si>
  <si>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</si>
  <si>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</si>
  <si>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</si>
  <si>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</si>
  <si>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</si>
  <si>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</si>
  <si>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</si>
  <si>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</si>
  <si>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</si>
  <si>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</si>
  <si>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</si>
  <si>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</si>
  <si>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</si>
  <si>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</si>
  <si>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</si>
  <si>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</si>
  <si>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</si>
  <si>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</si>
  <si>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</si>
  <si>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</si>
  <si>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</si>
  <si>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</si>
  <si>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</si>
  <si>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</si>
  <si>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</si>
  <si>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</si>
  <si>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</si>
  <si>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</si>
  <si>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</si>
  <si>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</si>
  <si>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</si>
  <si>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</si>
  <si>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</si>
  <si>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</si>
  <si>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</si>
  <si>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</si>
  <si>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</si>
  <si>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</si>
  <si>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</si>
  <si>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</si>
  <si>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</si>
  <si>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</si>
  <si>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</si>
  <si>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</si>
  <si>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</si>
  <si>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</si>
  <si>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</si>
  <si>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</si>
  <si>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</si>
  <si>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</si>
  <si>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</si>
  <si>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</si>
  <si>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</si>
  <si>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</si>
  <si>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</si>
  <si>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</si>
  <si>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</si>
  <si>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</si>
  <si>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</si>
  <si>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</si>
  <si>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</si>
  <si>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</si>
  <si>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</si>
  <si>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</si>
  <si>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</si>
  <si>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</si>
  <si>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</si>
  <si>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</si>
  <si>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</si>
  <si>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</si>
  <si>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</si>
  <si>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</si>
  <si>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</si>
  <si>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</si>
  <si>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</si>
  <si>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</si>
  <si>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</si>
  <si>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</si>
  <si>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</si>
  <si>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</si>
  <si>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</si>
  <si>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</si>
  <si>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</si>
  <si>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</si>
  <si>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</si>
  <si>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</si>
  <si>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</si>
  <si>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</si>
  <si>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</si>
  <si>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</si>
  <si>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</si>
  <si>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</si>
  <si>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</si>
  <si>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</si>
  <si>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</si>
  <si>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</si>
  <si>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</si>
  <si>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</si>
  <si>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</si>
  <si>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</si>
  <si>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</si>
  <si>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</si>
  <si>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</si>
  <si>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</si>
  <si>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</si>
  <si>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</si>
  <si>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</si>
  <si>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</si>
  <si>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</si>
  <si>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</si>
  <si>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</si>
  <si>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</si>
  <si>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</si>
  <si>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</si>
  <si>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</si>
  <si>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</si>
  <si>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</si>
  <si>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</si>
  <si>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</si>
  <si>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</si>
  <si>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</si>
  <si>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</si>
  <si>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</si>
  <si>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</si>
  <si>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</si>
  <si>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</si>
  <si>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</si>
  <si>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</si>
  <si>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</si>
  <si>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</si>
  <si>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</si>
  <si>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</si>
  <si>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</si>
  <si>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</si>
  <si>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</si>
  <si>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</si>
  <si>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</si>
  <si>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</si>
  <si>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</si>
  <si>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</si>
  <si>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</si>
  <si>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</si>
  <si>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</si>
  <si>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</si>
  <si>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</si>
  <si>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</si>
  <si>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</si>
  <si>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</si>
  <si>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</si>
  <si>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</si>
  <si>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</si>
  <si>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</si>
  <si>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</si>
  <si>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</si>
  <si>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</si>
  <si>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</si>
  <si>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</si>
  <si>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</si>
  <si>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</si>
  <si>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</si>
  <si>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</si>
  <si>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</si>
  <si>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</si>
  <si>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</si>
  <si>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</si>
  <si>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</si>
  <si>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</si>
  <si>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</si>
  <si>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</si>
  <si>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</si>
  <si>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</si>
  <si>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</si>
  <si>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</si>
  <si>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</si>
  <si>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</si>
  <si>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</si>
  <si>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</si>
  <si>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</si>
  <si>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</si>
  <si>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</si>
  <si>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</si>
  <si>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</si>
  <si>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</si>
  <si>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</si>
  <si>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</si>
  <si>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</si>
  <si>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</si>
  <si>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</si>
  <si>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</si>
  <si>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</si>
  <si>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</si>
  <si>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</si>
  <si>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</si>
  <si>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</si>
  <si>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</si>
  <si>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</si>
  <si>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</si>
  <si>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</si>
  <si>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</si>
  <si>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</si>
  <si>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</si>
  <si>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</si>
  <si>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</si>
  <si>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</si>
  <si>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</si>
  <si>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</si>
  <si>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</si>
  <si>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</si>
  <si>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</si>
  <si>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</si>
  <si>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</si>
  <si>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</si>
  <si>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</si>
  <si>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</si>
  <si>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</si>
  <si>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</si>
  <si>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</si>
  <si>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</si>
  <si>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</si>
  <si>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</si>
  <si>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</si>
  <si>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</si>
  <si>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</si>
  <si>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</si>
  <si>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</si>
  <si>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</si>
  <si>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</si>
  <si>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</si>
  <si>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</si>
  <si>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</si>
  <si>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</si>
  <si>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</si>
  <si>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</si>
  <si>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</si>
  <si>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</si>
  <si>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</si>
  <si>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</si>
  <si>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</si>
  <si>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</si>
  <si>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</si>
  <si>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</si>
  <si>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</si>
  <si>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</si>
  <si>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</si>
  <si>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</si>
  <si>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</si>
  <si>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</si>
  <si>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</si>
  <si>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</si>
  <si>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</si>
  <si>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</si>
  <si>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</si>
  <si>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</si>
  <si>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</si>
  <si>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</si>
  <si>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</si>
  <si>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</si>
  <si>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</si>
  <si>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</si>
  <si>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</si>
  <si>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</si>
  <si>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</si>
  <si>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</si>
  <si>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</si>
  <si>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</si>
  <si>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</si>
  <si>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</si>
  <si>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</si>
  <si>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</si>
  <si>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</si>
  <si>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</si>
  <si>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</si>
  <si>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</si>
  <si>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</si>
  <si>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</si>
  <si>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</si>
  <si>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</si>
  <si>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</si>
  <si>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</si>
  <si>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</si>
  <si>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</si>
  <si>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</si>
  <si>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</si>
  <si>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</si>
  <si>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</si>
  <si>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</si>
  <si>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</si>
  <si>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</si>
  <si>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</si>
  <si>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</si>
  <si>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</si>
  <si>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</si>
  <si>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</si>
  <si>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</si>
  <si>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</si>
  <si>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</si>
  <si>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</si>
  <si>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</si>
  <si>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</si>
  <si>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</si>
  <si>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</si>
  <si>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</si>
  <si>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</si>
  <si>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</si>
  <si>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</si>
  <si>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</si>
  <si>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</si>
  <si>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</si>
  <si>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</si>
  <si>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</si>
  <si>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</si>
  <si>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</si>
  <si>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</si>
  <si>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</si>
  <si>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</si>
  <si>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</si>
  <si>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</si>
  <si>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</si>
  <si>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</si>
  <si>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</si>
  <si>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</si>
  <si>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</si>
  <si>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</si>
  <si>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</si>
  <si>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</si>
  <si>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</si>
  <si>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</si>
  <si>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</si>
  <si>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</si>
  <si>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</si>
  <si>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</si>
  <si>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</si>
  <si>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</si>
  <si>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</si>
  <si>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</si>
  <si>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</si>
  <si>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</si>
  <si>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</si>
  <si>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</si>
  <si>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</si>
  <si>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</si>
  <si>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</si>
  <si>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</si>
  <si>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</si>
  <si>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</si>
  <si>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</si>
  <si>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</si>
  <si>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</si>
  <si>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</si>
  <si>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</si>
  <si>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</si>
  <si>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</si>
  <si>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</si>
  <si>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</si>
  <si>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</si>
  <si>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</si>
  <si>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</si>
  <si>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</si>
  <si>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</si>
  <si>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</si>
  <si>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</si>
  <si>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</si>
  <si>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</si>
  <si>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</si>
  <si>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</si>
  <si>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</si>
  <si>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</si>
  <si>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</si>
  <si>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</si>
  <si>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</si>
  <si>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</si>
  <si>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</si>
  <si>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</si>
  <si>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</si>
  <si>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</si>
  <si>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</si>
  <si>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</si>
  <si>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</si>
  <si>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</si>
  <si>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</si>
  <si>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</si>
  <si>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</si>
  <si>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</si>
  <si>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</si>
  <si>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</si>
  <si>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</si>
  <si>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</si>
  <si>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</si>
  <si>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</si>
  <si>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</si>
  <si>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</si>
  <si>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</si>
  <si>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</si>
  <si>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</si>
  <si>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</si>
  <si>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</si>
  <si>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</si>
  <si>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</si>
  <si>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</si>
  <si>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</si>
  <si>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</si>
  <si>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</si>
  <si>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</si>
  <si>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</si>
  <si>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</si>
  <si>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</si>
  <si>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</si>
  <si>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</si>
  <si>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</si>
  <si>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</si>
  <si>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</si>
  <si>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</si>
  <si>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</si>
  <si>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</si>
  <si>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</si>
  <si>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</si>
  <si>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</si>
  <si>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</si>
  <si>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</si>
  <si>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</si>
  <si>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</si>
  <si>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</si>
  <si>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</si>
  <si>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</si>
  <si>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</si>
  <si>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</si>
  <si>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</si>
  <si>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</si>
  <si>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</si>
  <si>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</si>
  <si>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</si>
  <si>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</si>
  <si>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</si>
  <si>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</si>
  <si>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</si>
  <si>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</si>
  <si>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</si>
  <si>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</si>
  <si>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</si>
  <si>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</si>
  <si>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</si>
  <si>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</si>
  <si>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</si>
  <si>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</si>
  <si>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</si>
  <si>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</si>
  <si>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</si>
  <si>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</si>
  <si>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</si>
  <si>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</si>
  <si>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</si>
  <si>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</si>
  <si>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</si>
  <si>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</si>
  <si>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</si>
  <si>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</si>
  <si>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</si>
  <si>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</si>
  <si>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</si>
  <si>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</si>
  <si>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</si>
  <si>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</si>
  <si>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</si>
  <si>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</si>
  <si>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</si>
  <si>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</si>
  <si>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</si>
  <si>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</si>
  <si>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</si>
  <si>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</si>
  <si>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</si>
  <si>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</si>
  <si>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</si>
  <si>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</si>
  <si>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</si>
  <si>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</si>
  <si>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</si>
  <si>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</si>
  <si>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</si>
  <si>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</si>
  <si>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</si>
  <si>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</si>
  <si>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</si>
  <si>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</si>
  <si>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</si>
  <si>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</si>
  <si>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</si>
  <si>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</si>
  <si>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</si>
  <si>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</si>
  <si>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</si>
  <si>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</si>
  <si>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</si>
  <si>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</si>
  <si>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</si>
  <si>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</si>
  <si>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</si>
  <si>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</si>
  <si>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</si>
  <si>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</si>
  <si>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</si>
  <si>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</si>
  <si>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</si>
  <si>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</si>
  <si>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</si>
  <si>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</si>
  <si>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</si>
  <si>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</si>
  <si>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</si>
  <si>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</si>
  <si>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</si>
  <si>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</si>
  <si>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</si>
  <si>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</si>
  <si>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</si>
  <si>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</si>
  <si>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</si>
  <si>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</si>
  <si>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</si>
  <si>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</si>
  <si>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</si>
  <si>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</si>
  <si>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</si>
  <si>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</si>
  <si>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</si>
  <si>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</si>
  <si>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</si>
  <si>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</si>
  <si>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</si>
  <si>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</si>
  <si>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</si>
  <si>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</si>
  <si>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</si>
  <si>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</si>
  <si>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</si>
  <si>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</si>
  <si>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</si>
  <si>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</si>
  <si>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</si>
  <si>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</si>
  <si>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</si>
  <si>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</si>
  <si>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</si>
  <si>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</si>
  <si>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</si>
  <si>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</si>
  <si>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</si>
  <si>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</si>
  <si>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</si>
  <si>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</si>
  <si>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</si>
  <si>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</si>
  <si>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</si>
  <si>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</si>
  <si>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</si>
  <si>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</si>
  <si>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</si>
  <si>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</si>
  <si>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</si>
  <si>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</si>
  <si>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</si>
  <si>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</si>
  <si>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</si>
  <si>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</si>
  <si>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</si>
  <si>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</si>
  <si>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</si>
  <si>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</si>
  <si>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</si>
  <si>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</si>
  <si>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</si>
  <si>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</si>
  <si>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</si>
  <si>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</si>
  <si>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</si>
  <si>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</si>
  <si>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</si>
  <si>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</si>
  <si>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</si>
  <si>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</si>
  <si>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</si>
  <si>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</si>
  <si>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</si>
  <si>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</si>
  <si>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</si>
  <si>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</si>
  <si>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</si>
  <si>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</si>
  <si>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</si>
  <si>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</si>
  <si>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</si>
  <si>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</si>
  <si>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</si>
  <si>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</si>
  <si>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</si>
  <si>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</si>
  <si>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</si>
  <si>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</si>
  <si>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</si>
  <si>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</si>
  <si>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</si>
  <si>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</si>
  <si>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</si>
  <si>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</si>
  <si>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</si>
  <si>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</si>
  <si>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</si>
  <si>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</si>
  <si>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</si>
  <si>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</si>
  <si>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</si>
  <si>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</si>
  <si>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</si>
  <si>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</si>
  <si>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</si>
  <si>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</si>
  <si>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</si>
  <si>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</si>
  <si>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</si>
  <si>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</si>
  <si>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</si>
  <si>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</si>
  <si>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</si>
  <si>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</si>
  <si>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</si>
  <si>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</si>
  <si>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</si>
  <si>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</si>
  <si>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</si>
  <si>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</si>
  <si>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</si>
  <si>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</si>
  <si>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</si>
  <si>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</si>
  <si>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</si>
  <si>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</si>
  <si>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</si>
  <si>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</si>
  <si>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</si>
  <si>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</si>
  <si>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</si>
  <si>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</si>
  <si>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</si>
  <si>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</si>
  <si>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</si>
  <si>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</si>
  <si>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</si>
  <si>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</si>
  <si>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</si>
  <si>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</si>
  <si>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</si>
  <si>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</si>
  <si>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</si>
  <si>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</si>
  <si>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</si>
  <si>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</si>
  <si>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</si>
  <si>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</si>
  <si>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</si>
  <si>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</si>
  <si>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</si>
  <si>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</si>
  <si>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</si>
  <si>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</si>
  <si>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</si>
  <si>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</si>
  <si>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</si>
  <si>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</si>
  <si>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</si>
  <si>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</si>
  <si>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</si>
  <si>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</si>
  <si>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</si>
  <si>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</si>
  <si>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</si>
  <si>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</si>
  <si>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</si>
  <si>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</si>
  <si>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</si>
  <si>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</si>
  <si>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</si>
  <si>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</si>
  <si>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</si>
  <si>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</si>
  <si>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</si>
  <si>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</si>
  <si>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</si>
  <si>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</si>
  <si>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</si>
  <si>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</si>
  <si>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</si>
  <si>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</si>
  <si>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</si>
  <si>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</si>
  <si>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</si>
  <si>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</si>
  <si>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</si>
  <si>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</si>
  <si>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</si>
  <si>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</si>
  <si>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</si>
  <si>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</si>
  <si>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</si>
  <si>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</si>
  <si>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</si>
  <si>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</si>
  <si>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</si>
  <si>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</si>
  <si>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</si>
  <si>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</si>
  <si>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</si>
  <si>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</si>
  <si>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</si>
  <si>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</si>
  <si>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</si>
  <si>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</si>
  <si>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</si>
  <si>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</si>
  <si>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</si>
  <si>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</si>
  <si>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</si>
  <si>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</si>
  <si>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</si>
  <si>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</si>
  <si>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</si>
  <si>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</si>
  <si>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</si>
  <si>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</si>
  <si>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</si>
  <si>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</si>
  <si>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</si>
  <si>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</si>
  <si>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</si>
  <si>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</si>
  <si>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</si>
  <si>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</si>
  <si>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</si>
  <si>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</si>
  <si>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</si>
  <si>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</si>
  <si>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</si>
  <si>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</si>
  <si>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</si>
  <si>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</si>
  <si>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</si>
  <si>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</si>
  <si>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</si>
  <si>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</si>
  <si>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</si>
  <si>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</si>
  <si>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</si>
  <si>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</si>
  <si>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</si>
  <si>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</si>
  <si>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</si>
  <si>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</si>
  <si>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</si>
  <si>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</si>
  <si>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</si>
  <si>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</si>
  <si>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</si>
  <si>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</si>
  <si>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</si>
  <si>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</si>
  <si>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</si>
  <si>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</si>
  <si>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</si>
  <si>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</si>
  <si>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</si>
  <si>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</si>
  <si>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</si>
  <si>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</si>
  <si>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</si>
  <si>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</si>
  <si>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</si>
  <si>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</si>
  <si>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</si>
  <si>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</si>
  <si>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</si>
  <si>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</si>
  <si>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</si>
  <si>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</si>
  <si>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</si>
  <si>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</si>
  <si>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</si>
  <si>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</si>
  <si>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</si>
  <si>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</si>
  <si>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</si>
  <si>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</si>
  <si>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</si>
  <si>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</si>
  <si>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</si>
  <si>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</si>
  <si>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</si>
  <si>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</si>
  <si>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</si>
  <si>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</si>
  <si>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</si>
  <si>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</si>
  <si>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</si>
  <si>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</si>
  <si>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</si>
  <si>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</si>
  <si>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</si>
  <si>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</si>
  <si>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</si>
  <si>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</si>
  <si>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</si>
  <si>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</si>
  <si>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</si>
  <si>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</si>
  <si>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</si>
  <si>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</si>
  <si>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</si>
  <si>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</si>
  <si>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</si>
  <si>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</si>
  <si>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</si>
  <si>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</si>
  <si>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</si>
  <si>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</si>
  <si>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</si>
  <si>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</si>
  <si>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</si>
  <si>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</si>
  <si>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</si>
  <si>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</si>
  <si>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</si>
  <si>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</si>
  <si>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</si>
  <si>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</si>
  <si>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</si>
  <si>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</si>
  <si>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</si>
  <si>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</si>
  <si>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</si>
  <si>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</si>
  <si>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</si>
  <si>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</si>
  <si>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</si>
  <si>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</si>
  <si>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</si>
  <si>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</si>
  <si>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</si>
  <si>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</si>
  <si>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</si>
  <si>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</si>
  <si>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</si>
  <si>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</si>
  <si>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</si>
  <si>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</si>
  <si>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</si>
  <si>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</si>
  <si>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</si>
  <si>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</si>
  <si>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</si>
  <si>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</si>
  <si>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</si>
  <si>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</si>
  <si>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</si>
  <si>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</si>
  <si>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</si>
  <si>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</si>
  <si>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</si>
  <si>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</si>
  <si>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</si>
  <si>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</si>
  <si>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</si>
  <si>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</si>
  <si>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</si>
  <si>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</si>
  <si>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</si>
  <si>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</si>
  <si>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</si>
  <si>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</si>
  <si>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</si>
  <si>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</si>
  <si>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</si>
  <si>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</si>
  <si>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</si>
  <si>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</si>
  <si>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</si>
  <si>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</si>
  <si>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</si>
  <si>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</si>
  <si>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</si>
  <si>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</si>
  <si>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</si>
  <si>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</si>
  <si>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</si>
  <si>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</si>
  <si>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</si>
  <si>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</si>
  <si>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</si>
  <si>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</si>
  <si>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</si>
  <si>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</si>
  <si>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</si>
  <si>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</si>
  <si>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</si>
  <si>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</si>
  <si>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</si>
  <si>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</si>
  <si>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</si>
  <si>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</si>
  <si>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</si>
  <si>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</si>
  <si>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</si>
  <si>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</si>
  <si>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</si>
  <si>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</si>
  <si>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</si>
  <si>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</si>
  <si>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</si>
  <si>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</si>
  <si>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</si>
  <si>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</si>
  <si>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</si>
  <si>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</si>
  <si>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</si>
  <si>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</si>
  <si>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</si>
  <si>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</si>
  <si>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</si>
  <si>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</si>
  <si>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</si>
  <si>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</si>
  <si>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</si>
  <si>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</si>
  <si>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</si>
  <si>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</si>
  <si>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</si>
  <si>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</si>
  <si>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</si>
  <si>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</si>
  <si>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</si>
  <si>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</si>
  <si>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</si>
  <si>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</si>
  <si>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</si>
  <si>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</si>
  <si>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</si>
  <si>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</si>
  <si>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</si>
  <si>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</si>
  <si>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</si>
  <si>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</si>
  <si>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</si>
  <si>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</si>
  <si>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</si>
  <si>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</si>
  <si>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</si>
  <si>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</si>
  <si>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</si>
  <si>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</si>
  <si>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</si>
  <si>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</si>
  <si>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</si>
  <si>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</si>
  <si>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</si>
  <si>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</si>
  <si>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</si>
  <si>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</si>
  <si>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</si>
  <si>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</si>
  <si>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</si>
  <si>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</si>
  <si>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</si>
  <si>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</si>
  <si>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</si>
  <si>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</si>
  <si>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</si>
  <si>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</si>
  <si>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</si>
  <si>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</si>
  <si>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</si>
  <si>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</si>
  <si>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</si>
  <si>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</si>
  <si>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</si>
  <si>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</si>
  <si>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</si>
  <si>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</si>
  <si>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</si>
  <si>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</si>
  <si>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</si>
  <si>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</si>
  <si>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</si>
  <si>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</si>
  <si>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</si>
  <si>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</si>
  <si>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</si>
  <si>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</si>
  <si>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</si>
  <si>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</si>
  <si>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</si>
  <si>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</si>
  <si>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</si>
  <si>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</si>
  <si>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</si>
  <si>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</si>
  <si>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</si>
  <si>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</si>
  <si>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</si>
  <si>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</si>
  <si>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</si>
  <si>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</si>
  <si>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</si>
  <si>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</si>
  <si>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</si>
  <si>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</si>
  <si>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</si>
  <si>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</si>
  <si>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</si>
  <si>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</si>
  <si>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</si>
  <si>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</si>
  <si>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</si>
  <si>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</si>
  <si>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</si>
  <si>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</si>
  <si>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</si>
  <si>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</si>
  <si>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</si>
  <si>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</si>
  <si>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</si>
  <si>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</si>
  <si>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</si>
  <si>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</si>
  <si>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</si>
  <si>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</si>
  <si>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</si>
  <si>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</si>
  <si>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</si>
  <si>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</si>
  <si>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</si>
  <si>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</si>
  <si>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</si>
  <si>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</si>
  <si>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</si>
  <si>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</si>
  <si>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</si>
  <si>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</si>
  <si>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</si>
  <si>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</si>
  <si>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</si>
  <si>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</si>
  <si>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</si>
  <si>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</si>
  <si>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</si>
  <si>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</si>
  <si>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</si>
  <si>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</si>
  <si>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</si>
  <si>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</si>
  <si>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</si>
  <si>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</si>
  <si>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</si>
  <si>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</si>
  <si>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</si>
  <si>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</si>
  <si>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</si>
  <si>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</si>
  <si>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</si>
  <si>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</si>
  <si>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</si>
  <si>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</si>
  <si>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</si>
  <si>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</si>
  <si>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</si>
  <si>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</si>
  <si>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</si>
  <si>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</si>
  <si>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</si>
  <si>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</si>
  <si>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</si>
  <si>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</si>
  <si>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</si>
  <si>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</si>
  <si>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</si>
  <si>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</si>
  <si>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</si>
  <si>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</si>
  <si>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</si>
  <si>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</si>
  <si>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</si>
  <si>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</si>
  <si>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</si>
  <si>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</si>
  <si>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</si>
  <si>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</si>
  <si>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</si>
  <si>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</si>
  <si>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</si>
  <si>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</si>
  <si>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</si>
  <si>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</si>
  <si>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</si>
  <si>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</si>
  <si>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</si>
  <si>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</si>
  <si>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</si>
  <si>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</si>
  <si>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</si>
  <si>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</si>
  <si>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</si>
  <si>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</si>
  <si>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</si>
  <si>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</si>
  <si>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</si>
  <si>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</si>
  <si>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</si>
  <si>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</si>
  <si>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</si>
  <si>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</si>
  <si>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</si>
  <si>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</si>
  <si>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</si>
  <si>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</si>
  <si>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</si>
  <si>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</si>
  <si>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</si>
  <si>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</si>
  <si>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</si>
  <si>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</si>
  <si>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</si>
  <si>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</si>
  <si>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</si>
  <si>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</si>
  <si>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</si>
  <si>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</si>
  <si>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</si>
  <si>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</si>
  <si>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</si>
  <si>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</si>
  <si>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</si>
  <si>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</si>
  <si>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</si>
  <si>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</si>
  <si>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</si>
  <si>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</si>
  <si>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</si>
  <si>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</si>
  <si>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</si>
  <si>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</si>
  <si>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</si>
  <si>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</si>
  <si>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</si>
  <si>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</si>
  <si>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</si>
  <si>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</si>
  <si>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</si>
  <si>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</si>
  <si>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</si>
  <si>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</si>
  <si>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</si>
  <si>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</si>
  <si>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</si>
  <si>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</si>
  <si>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</si>
  <si>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</si>
  <si>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Date Created Conversion</t>
  </si>
  <si>
    <t>Date Ended Conversion</t>
  </si>
  <si>
    <t>Category</t>
  </si>
  <si>
    <t>Subcategory</t>
  </si>
  <si>
    <t>Row Labels</t>
  </si>
  <si>
    <t>(blank)</t>
  </si>
  <si>
    <t>Grand Total</t>
  </si>
  <si>
    <t>(All)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</si>
  <si>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</si>
  <si>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</si>
  <si>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</si>
  <si>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</si>
  <si>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</si>
  <si>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</si>
  <si>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</si>
  <si>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</si>
  <si>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</si>
  <si>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</si>
  <si>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</si>
  <si>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Goal</t>
  </si>
  <si>
    <t>Less than 1000</t>
  </si>
  <si>
    <t>1000 to 4999</t>
  </si>
  <si>
    <t>Number of Successful</t>
  </si>
  <si>
    <t>5000 to 9999</t>
  </si>
  <si>
    <t>10000 to 14999</t>
  </si>
  <si>
    <t>15000 to 19999</t>
  </si>
  <si>
    <t>20000 to 24999</t>
  </si>
  <si>
    <t>25000 to 29999</t>
  </si>
  <si>
    <t>30000 to 34999</t>
  </si>
  <si>
    <t>35999 to 39999</t>
  </si>
  <si>
    <t>40000 to 44999</t>
  </si>
  <si>
    <t>45000 to 49999</t>
  </si>
  <si>
    <t>Greater than or equal to 50000</t>
  </si>
  <si>
    <t>Year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</si>
  <si>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</si>
  <si>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</si>
  <si>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</si>
  <si>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</si>
  <si>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</si>
  <si>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</si>
  <si>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</si>
  <si>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</si>
  <si>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</si>
  <si>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</si>
  <si>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</si>
  <si>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</si>
  <si>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</si>
  <si>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</si>
  <si>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</si>
  <si>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</si>
  <si>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</si>
  <si>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</si>
  <si>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</si>
  <si>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</si>
  <si>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</si>
  <si>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</si>
  <si>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</si>
  <si>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</si>
  <si>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</si>
  <si>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</si>
  <si>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</si>
  <si>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</si>
  <si>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</si>
  <si>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</si>
  <si>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</si>
  <si>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</si>
  <si>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</si>
  <si>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</si>
  <si>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</si>
  <si>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</si>
  <si>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</si>
  <si>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</si>
  <si>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</si>
  <si>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</si>
  <si>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</si>
  <si>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</si>
  <si>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Outcome</t>
  </si>
  <si>
    <t>Backers_count</t>
  </si>
  <si>
    <t>Median</t>
  </si>
  <si>
    <t>Mean</t>
  </si>
  <si>
    <t>Min</t>
  </si>
  <si>
    <t>Max</t>
  </si>
  <si>
    <t>Variance</t>
  </si>
  <si>
    <t>Standard Deviation</t>
  </si>
  <si>
    <t>Failed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</si>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</sst>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m/d;@"/>
    <numFmt numFmtId="166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13" fillId="7" borderId="7" xfId="13"/>
    <xf numFmtId="0" fontId="6" fillId="2" borderId="0" xfId="6"/>
    <xf numFmtId="0" fontId="7" fillId="3" borderId="0" xfId="7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[CrowdfundingBook_HW1.xlsx]Category Statistics!PivotTable8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C-490B-8506-C531E453CAD8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C-490B-8506-C531E453CAD8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C-490B-8506-C531E453CAD8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C-490B-8506-C531E453CAD8}"/>
            </c:ext>
          </c:extLst>
        </c:ser>
        <c:ser>
          <c:idx val="4"/>
          <c:order val="4"/>
          <c:tx>
            <c:strRef>
              <c:f>'Category Statistics'!$F$3:$F$4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7AC-490B-8506-C531E453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191295"/>
        <c:axId val="2094198015"/>
      </c:barChart>
      <c:catAx>
        <c:axId val="20941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98015"/>
        <c:crosses val="autoZero"/>
        <c:auto val="1"/>
        <c:lblAlgn val="ctr"/>
        <c:lblOffset val="100"/>
        <c:noMultiLvlLbl val="0"/>
      </c:catAx>
      <c:valAx>
        <c:axId val="20941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[CrowdfundingBook_HW1.xlsx]Subcategory Statistics!PivotTable9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6-4CB5-B9C2-2866181D1A65}"/>
            </c:ext>
          </c:extLst>
        </c:ser>
        <c:ser>
          <c:idx val="1"/>
          <c:order val="1"/>
          <c:tx>
            <c:strRef>
              <c:f>'Subcategory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6-4CB5-B9C2-2866181D1A65}"/>
            </c:ext>
          </c:extLst>
        </c:ser>
        <c:ser>
          <c:idx val="2"/>
          <c:order val="2"/>
          <c:tx>
            <c:strRef>
              <c:f>'Subcategory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6-4CB5-B9C2-2866181D1A65}"/>
            </c:ext>
          </c:extLst>
        </c:ser>
        <c:ser>
          <c:idx val="3"/>
          <c:order val="3"/>
          <c:tx>
            <c:strRef>
              <c:f>'Subcategory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6-4CB5-B9C2-2866181D1A65}"/>
            </c:ext>
          </c:extLst>
        </c:ser>
        <c:ser>
          <c:idx val="4"/>
          <c:order val="4"/>
          <c:tx>
            <c:strRef>
              <c:f>'Subcategory Statistics'!$F$3:$F$4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A06-4CB5-B9C2-2866181D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856383"/>
        <c:axId val="2042868863"/>
      </c:barChart>
      <c:catAx>
        <c:axId val="2042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68863"/>
        <c:crosses val="autoZero"/>
        <c:auto val="1"/>
        <c:lblAlgn val="ctr"/>
        <c:lblOffset val="100"/>
        <c:noMultiLvlLbl val="0"/>
      </c:catAx>
      <c:valAx>
        <c:axId val="20428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[CrowdfundingBook_HW1.xlsx]Based on Launch Date!PivotTable10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619-A377-706363D053B4}"/>
            </c:ext>
          </c:extLst>
        </c:ser>
        <c:ser>
          <c:idx val="1"/>
          <c:order val="1"/>
          <c:tx>
            <c:strRef>
              <c:f>'Based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F-4619-A377-706363D053B4}"/>
            </c:ext>
          </c:extLst>
        </c:ser>
        <c:ser>
          <c:idx val="2"/>
          <c:order val="2"/>
          <c:tx>
            <c:strRef>
              <c:f>'Based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F-4619-A377-706363D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622960"/>
        <c:axId val="1873610960"/>
      </c:lineChart>
      <c:catAx>
        <c:axId val="18736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10960"/>
        <c:crosses val="autoZero"/>
        <c:auto val="1"/>
        <c:lblAlgn val="ctr"/>
        <c:lblOffset val="100"/>
        <c:noMultiLvlLbl val="0"/>
      </c:catAx>
      <c:valAx>
        <c:axId val="18736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35999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A-4948-89DE-E6195C82B254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35999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A-4948-89DE-E6195C82B254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35999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A-4948-89DE-E6195C82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702608"/>
        <c:axId val="1486706928"/>
      </c:lineChart>
      <c:catAx>
        <c:axId val="14867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06928"/>
        <c:crosses val="autoZero"/>
        <c:auto val="1"/>
        <c:lblAlgn val="ctr"/>
        <c:lblOffset val="100"/>
        <c:noMultiLvlLbl val="0"/>
      </c:catAx>
      <c:valAx>
        <c:axId val="14867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Number of Backers in successful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in successful and unsuccessful campaigns</a:t>
          </a:r>
        </a:p>
      </cx:txPr>
    </cx:title>
    <cx:plotArea>
      <cx:plotAreaRegion>
        <cx:series layoutId="boxWhisker" uniqueId="{9F3EC72C-60AB-4D26-874C-DB94166AE973}">
          <cx:tx>
            <cx:txData>
              <cx:f>_xlchart.v1.6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5D102E4-558F-4A40-A65C-3AA9ABCCB63D}">
          <cx:tx>
            <cx:txData>
              <cx:f>_xlchart.v1.8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</xdr:row>
      <xdr:rowOff>28575</xdr:rowOff>
    </xdr:from>
    <xdr:to>
      <xdr:col>14</xdr:col>
      <xdr:colOff>352425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C85B4-D528-FAA8-D3CB-11528DB1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3</xdr:row>
      <xdr:rowOff>28575</xdr:rowOff>
    </xdr:from>
    <xdr:to>
      <xdr:col>18</xdr:col>
      <xdr:colOff>200024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BF64-75B4-2C9F-2221-FE4F3B7A6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5</xdr:row>
      <xdr:rowOff>66675</xdr:rowOff>
    </xdr:from>
    <xdr:to>
      <xdr:col>12</xdr:col>
      <xdr:colOff>271462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DB85B-4F3D-4532-7FCD-E4B4DEED1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1247775</xdr:colOff>
      <xdr:row>14</xdr:row>
      <xdr:rowOff>114299</xdr:rowOff>
    </xdr:from>
    <xdr:to>
      <xdr:col>7</xdr:col>
      <xdr:colOff>1381124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E9E39-66CA-29AF-1AA8-8737D038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28575</xdr:rowOff>
    </xdr:from>
    <xdr:to>
      <xdr:col>15</xdr:col>
      <xdr:colOff>285750</xdr:colOff>
      <xdr:row>23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E57B975-DF10-A54A-0C48-C4966875D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1457325"/>
              <a:ext cx="672465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hleboe\Downloads\CrowdfundingStats_Skeleton_Solution.xlsx" TargetMode="External"/><Relationship Id="rId1" Type="http://schemas.openxmlformats.org/officeDocument/2006/relationships/externalLinkPath" Target="file:///C:\Users\Kehleboe\Downloads\CrowdfundingStats_Skeleton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Category Statistics"/>
      <sheetName val="Subcategory Statistics"/>
      <sheetName val="Outcomes Based on Launch Date"/>
      <sheetName val="Outcomes Based on Goal"/>
      <sheetName val="Stats"/>
    </sheetNames>
    <sheetDataSet>
      <sheetData sheetId="0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hleboe" refreshedDate="45566.898685069442" createdVersion="8" refreshedVersion="8" minRefreshableVersion="3" recordCount="1001" xr:uid="{88D14DC6-6C8F-4251-AA29-4599BF29AD03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hleboe" refreshedDate="45566.935056828705" createdVersion="8" refreshedVersion="8" minRefreshableVersion="3" recordCount="1001" xr:uid="{B6261012-5ED1-4FCA-9FE8-97428C879820}">
  <cacheSource type="worksheet">
    <worksheetSource ref="A1:U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Year" numFmtId="0">
      <sharedItems containsNonDate="0" containsDate="1" containsString="0" containsBlank="1" minDate="1899-12-31T00:00:00" maxDate="1900-01-12T00:00:00" count="13">
        <d v="1900-01-10T00:00:00"/>
        <d v="1900-01-07T00:00:00"/>
        <d v="1899-12-31T00:00:00"/>
        <d v="1900-01-08T00:00:00"/>
        <d v="1900-01-09T00:00:00"/>
        <d v="1900-01-05T00:00:00"/>
        <d v="1900-01-02T00:00:00"/>
        <d v="1900-01-11T00:00:00"/>
        <d v="1900-01-06T00:00:00"/>
        <d v="1900-01-03T00:00:00"/>
        <d v="1900-01-01T00:00:00"/>
        <d v="1900-01-04T00:00:00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d v="2014-08-19T05:00:00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d v="2013-11-17T06:00:00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d v="2019-08-11T05:00:00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d v="2019-01-20T06:00:00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d v="2012-08-28T05:00:00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d v="2017-09-13T05:00:00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d v="2015-08-13T05:00:00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d v="2010-08-09T05:00:00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d v="2013-09-19T05:00:00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d v="2010-09-21T05:00:00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d v="2019-10-22T05:00:00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d v="2016-06-11T05:00:00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d v="2012-03-06T06:00:00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d v="2019-12-10T06:00:00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d v="2011-01-12T06:00:00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d v="2018-09-08T05:00:00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d v="2019-03-04T06:00:00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d v="2014-07-28T05:00:0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d v="2011-08-15T05:00:00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d v="2018-04-03T05:00:00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d v="2019-02-14T06:00:00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d v="2014-06-21T05:00:00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d v="2011-05-18T05:00:00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d v="2018-07-31T05:00:00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d v="2015-10-03T05:00:00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d v="2010-02-09T06:00:00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d v="2018-07-20T05:00:00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d v="2019-05-24T05:00:0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d v="2016-01-05T06:00:00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d v="2018-01-10T06:00:00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d v="2014-10-05T05:00:00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d v="2019-01-19T06:00:00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d v="2011-02-26T06:00:00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d v="2019-10-06T05:00:00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d v="2010-10-18T05:00:00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d v="2013-02-25T06:00:00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d v="2010-06-05T05:00:0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d v="2012-09-04T05:00:00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d v="2011-07-04T05:00:00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d v="2014-07-24T05:00:00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d v="2019-03-17T05:00:00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d v="2016-11-02T05:00:00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d v="2010-07-08T05:00:00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d v="2014-03-29T05:00:00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d v="2015-06-25T05:00:00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d v="2019-10-20T05:00:00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5:00:0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d v="2012-03-27T05:00:00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d v="2010-09-15T05:00:00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d v="2014-05-20T05:00:00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d v="2018-03-11T06:00:00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d v="2018-07-30T05:00:00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d v="2015-01-10T06:00:00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d v="2017-09-01T05:00:00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d v="2015-09-21T05:00:00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d v="2017-06-12T05:00:00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d v="2012-07-17T05:00:0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d v="2011-02-21T06:00:00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d v="2015-06-05T05:00:00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d v="2017-04-28T05:00:00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d v="2018-07-02T05:00:00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d v="2011-01-27T06:00:00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d v="2015-04-08T05:00:00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d v="2010-01-25T06:00:00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d v="2017-07-27T05:00:00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d v="2010-12-19T06:00:00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d v="2010-11-02T05:00:0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d v="2019-11-30T06:00:00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d v="2015-07-01T05:00:00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d v="2016-11-27T06:00:00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d v="2016-03-27T05:00:00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d v="2018-07-15T05:00:00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d v="2015-01-23T06:00:00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d v="2010-09-27T05:00:00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d v="2018-04-16T05:00:00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d v="2018-06-16T05:00:00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d v="2017-08-29T05:00:0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d v="2017-11-23T06:00:00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d v="2019-01-17T06:00:00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d v="2016-07-28T05:00:00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d v="2012-07-28T05:00:00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d v="2011-09-11T05:00:00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d v="2015-05-04T05:00:00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d v="2011-03-08T06:00:00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d v="2015-04-16T05:00:00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d v="2010-04-15T05:00:00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d v="2016-02-25T06:00:0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d v="2016-08-06T05:00:00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d v="2010-06-23T05:00:00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d v="2012-10-20T05:00:00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d v="2019-04-07T05:00:00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d v="2019-10-14T05:00:00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d v="2011-03-10T06:00:00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d v="2015-06-25T05:00:00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d v="2015-07-27T05:00:00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d v="2014-11-25T06:00:00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d v="2015-02-21T06:00: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d v="2018-05-14T05:00:00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d v="2010-10-24T05:00:00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d v="2017-05-23T05:00:00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d v="2013-04-02T05:00:00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d v="2019-09-08T05:00:00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d v="2018-04-23T05:00:00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d v="2012-04-06T05:00:00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d v="2014-01-12T06:00:00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d v="2018-09-11T05:00:00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d v="2012-09-22T05:00:0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d v="2014-08-24T05:00:00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d v="2017-09-12T05:00:00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d v="2019-04-09T05:00:00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d v="2017-11-17T06:00:00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d v="2015-09-18T05:00:00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d v="2011-09-22T05:00:00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d v="2014-01-26T06:00:00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d v="2014-06-16T05:00:00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d v="2015-04-17T05:00:00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d v="2014-10-05T05:00:00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d v="2014-11-27T06:00:0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d v="2015-11-24T06:00:00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d v="2019-05-13T05:00:00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d v="2018-09-19T05:00:00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d v="2016-08-14T05:00:00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d v="2010-05-12T05:00:00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d v="2010-08-27T05:00:00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d v="2015-02-03T06:00:00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d v="2011-10-26T05:00:00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d v="2013-11-29T06:00:00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d v="2018-01-12T06:00:0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d v="2011-08-12T05:00:00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d v="2011-06-19T05:00:00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d v="2013-03-07T06:00:00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d v="2014-06-07T05:00:00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d v="2012-09-28T05:00:00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d v="2015-04-21T05:00:00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d v="2018-02-25T06:00:00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d v="2015-06-12T05:00:00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d v="2012-04-06T05:00:00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d v="2019-06-17T05:00:00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d v="2014-09-07T05:00:00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d v="2011-11-08T06:00:00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d v="2016-06-13T05:00:00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d v="2017-07-25T05:00:00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d v="2013-01-01T06:00:00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d v="2014-06-09T05:00:00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d v="2017-02-17T06:00:00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d v="2012-10-19T05:00:0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d v="2016-05-12T05:00:00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d v="2010-03-25T05:00:00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d v="2019-10-05T05:00:00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d v="2013-12-30T06:00:00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d v="2015-12-08T06:00:00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d v="2019-03-27T05:00:00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d v="2019-04-27T05:00:00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d v="2015-09-23T05:00:00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d v="2018-12-08T06:00:00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d v="2017-10-20T05:00:0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d v="2017-10-08T05:00:00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d v="2017-08-01T05:00:00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d v="2010-12-22T06:00:00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d v="2013-06-10T05:00:00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d v="2019-02-22T06:00:00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d v="2012-06-17T05:00:00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d v="2017-08-03T05:00:00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d v="2013-05-18T05:00:0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d v="2015-10-05T05:00:00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d v="2016-08-31T05:00:00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d v="2016-09-03T05:00:00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d v="2010-11-15T06:00:00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d v="2017-09-21T05:00:00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d v="2013-03-17T05:00:00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d v="2010-03-22T05:00:00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d v="2017-10-04T05:00:00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d v="2019-06-15T05:00:00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d v="2010-09-09T05:00:0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d v="2019-05-03T05:00:00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d v="2018-05-13T05:00:00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d v="2014-05-23T05:00:00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d v="2013-02-23T06:00:00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d v="2014-12-02T06:00:00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d v="2016-03-04T06:00:00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d v="2013-06-04T05:00:00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d v="2019-03-12T05:00:00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d v="2014-06-27T05:00:00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d v="2018-04-08T05:00:0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d v="2015-09-14T05:00:00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d v="2018-07-29T05:00:00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d v="2017-06-23T05:00:00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d v="2010-08-06T05:00:00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d v="2015-07-07T05:00:00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5:00:00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d v="2014-07-25T05:00:00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d v="2011-10-02T05:00:00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d v="2017-01-17T06:00:00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d v="2011-04-03T05:00:00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d v="2018-10-17T05:00: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d v="2010-02-27T06:00:00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d v="2018-08-28T05:00:00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d v="2017-11-09T06:00:00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d v="2016-05-06T05:00:00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d v="2017-03-03T06:00:00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d v="2013-08-27T05:00:00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d v="2019-12-15T06:00:00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d v="2010-11-06T05:00:00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d v="2010-08-19T05:00:00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d v="2019-02-13T06:00:0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d v="2011-11-22T06:00:00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d v="2019-04-28T05:00:00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d v="2011-11-11T06:00:00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d v="2012-08-16T05:00:00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d v="2011-07-01T05:00:00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d v="2012-06-21T05:00:00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d v="2014-10-02T05:00:00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d v="2016-03-16T05:00:00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d v="2014-09-24T05:00:00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d v="2014-05-03T05:00:0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d v="2010-04-08T05:00:00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d v="2015-05-15T05:00:00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d v="2016-08-31T05:00:00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d v="2017-06-01T05:00:00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d v="2019-12-06T06:00:00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d v="2013-05-21T05:00:00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d v="2016-07-25T05:00:00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d v="2011-06-12T05:00:00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d v="2017-08-22T05:00:00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d v="2017-02-13T06:00:00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d v="2019-06-25T05:00:0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d v="2014-04-25T05:00:00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d v="2017-12-14T06:00:00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d v="2015-08-29T05:00:00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d v="2010-08-06T05:00:00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d v="2014-04-13T05:00:00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d v="2017-05-10T05:00:00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d v="2018-03-04T06:00:00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d v="2014-07-14T05:00:00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d v="2014-04-07T05:00:00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d v="2013-08-05T05:00:00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d v="2016-12-22T06:00:0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d v="2014-12-31T06:00:00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d v="2015-01-02T06:00:00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6:00:00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d v="2012-12-09T06:00:00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d v="2013-10-25T05:00:00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d v="2011-04-08T05:00:00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d v="2017-02-21T06:00:00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d v="2011-02-16T06:00:00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d v="2016-01-24T06:00:00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d v="2013-03-05T06:00:00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d v="2016-12-08T06:00:0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d v="2012-12-08T06:00:00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d v="2012-09-28T05:00:00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d v="2010-08-25T05:00:00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d v="2011-04-05T05:00:00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d v="2010-01-09T06:00:00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d v="2013-02-12T06:00:00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d v="2016-01-03T06:00:00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d v="2014-11-07T06:00:00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d v="2012-10-24T05:00:00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d v="2012-10-04T05:00:00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d v="2019-01-31T06:00:0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d v="2010-12-02T06:00:00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d v="2015-12-07T06:00:00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d v="2019-07-10T05:00:00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d v="2017-09-17T05:00:00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d v="2017-11-06T06:00:00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d v="2019-04-06T05:00:00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d v="2012-04-19T05:00:00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d v="2010-07-19T05:00:00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d v="2012-11-26T06:00:00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d v="2018-09-03T05:00:0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d v="2017-11-21T06:00:00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d v="2012-03-11T06:00:00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d v="2016-11-27T06:00:00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d v="2016-05-30T05:00:00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d v="2012-05-01T05:00:00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d v="2016-09-10T05:00:00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d v="2016-11-23T06:00:00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d v="2015-04-28T05:00:00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d v="2012-03-14T05:00:00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d v="2015-08-03T05:00:00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d v="2013-05-10T05:00:0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d v="2011-10-15T05:00:00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d v="2012-03-16T05:00:00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d v="2010-10-05T05:00:00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d v="2018-10-26T05:00:00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d v="2013-10-15T05:00:00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d v="2019-01-28T06:00:00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d v="2014-01-14T06:00:00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d v="2016-02-26T06:00:00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d v="2016-03-03T06:00:00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d v="2015-02-26T06:00:0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d v="2018-09-02T05:00:00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d v="2016-01-07T06:00:00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d v="2016-08-07T05:00:00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d v="2016-03-19T05:00:00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d v="2017-07-14T05:00:00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d v="2012-06-06T05:00:00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d v="2011-04-18T05:00:00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d v="2010-04-09T05:00: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d v="2011-02-16T06:00:00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d v="2013-10-25T05:00:00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d v="2012-02-27T06:00:00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d v="2019-03-12T05:00:00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d v="2014-05-24T05:00:00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d v="2019-11-19T06:00:00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d v="2017-05-14T05:00:00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d v="2014-02-14T06:00:00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d v="2010-08-12T05:00:00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d v="2011-04-01T05:00:00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d v="2010-11-25T06:00:00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d v="2014-03-27T05:00:0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d v="2015-06-21T05:00:00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d v="2018-06-16T05:00:00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d v="2015-12-26T06:00:00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d v="2019-08-28T05:00:00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d v="2018-11-30T06:00:00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d v="2016-12-12T06:00:00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d v="2017-12-08T06:00:00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d v="2011-12-19T06:00:00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d v="2013-03-28T05:00:00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d v="2018-11-20T06:00:00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d v="2018-01-10T06:00:00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d v="2019-11-15T06:00:0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d v="2010-12-15T06:00:00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d v="2019-11-11T06:00:00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d v="2011-10-05T05:00:00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d v="2017-08-02T05:00:00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d v="2011-12-12T06:00:00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d v="2015-08-28T05:00:00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d v="2013-07-20T05:00:00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d v="2013-11-19T06:00:00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d v="2018-01-22T06:00:00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d v="2015-07-09T05:00:0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d v="2015-02-11T06:00:00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d v="2017-02-16T06:00:00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d v="2017-07-14T05:00:00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d v="2015-05-20T05:00:00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d v="2015-08-24T05:00:00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d v="2015-11-07T06:00:00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d v="2019-07-05T05:00:00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d v="2017-01-22T06:00:00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d v="2012-01-14T06:00:0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d v="2015-09-03T05:00:00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d v="2018-08-10T05:00:00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d v="2011-08-27T05:00:00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d v="2011-01-01T06:00:00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d v="2017-10-07T05:00:00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d v="2011-01-27T06:00:00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d v="2011-12-27T06:00:00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d v="2018-03-05T06:00:00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d v="2016-12-29T06:00:00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d v="2011-01-03T06:00:00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d v="2014-10-18T05:00:0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d v="2010-10-13T05:00:00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d v="2013-02-03T06:00:00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d v="2019-04-15T05:00:00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d v="2015-02-08T06:00:00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d v="2015-01-08T06:00:00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d v="2017-08-17T05:00:00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d v="2019-01-11T06:00:00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d v="2014-07-06T05:00:00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d v="2019-10-22T05:00:00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d v="2018-05-21T05:00:0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d v="2011-10-27T05:00:00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d v="2013-06-23T05:00:00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d v="2015-06-08T05:00:00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d v="2017-10-16T05:00:00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d v="2019-02-13T06:00:0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d v="2017-02-10T06:00:00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d v="2019-03-29T05:00:00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d v="2010-06-26T05:00:00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d v="2012-06-12T05:00:00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d v="2012-01-04T06:00:00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d v="2010-10-28T05:00:0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d v="2014-01-14T06:00:00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d v="2011-01-06T06:00:00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d v="2017-07-17T05:00:00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d v="2013-07-29T05:00:00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d v="2011-12-08T06:00:00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d v="2018-10-05T05:00:00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d v="2013-05-23T05:00:00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d v="2018-05-08T05:00:00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d v="2011-02-02T06:00:00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d v="2019-10-27T05:00:00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d v="2010-05-12T05:00:00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d v="2017-11-14T06:00:00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d v="2018-06-04T05:00:00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d v="2013-01-30T06:00:00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d v="2019-10-13T05:00:00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d v="2016-06-20T05:00:00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d v="2017-04-18T05:00:00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d v="2015-04-28T05:00:00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d v="2017-05-29T05:00:00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d v="2014-01-03T06:00:0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d v="2018-11-27T06:00:00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d v="2010-04-20T05:00:00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d v="2012-01-13T06:00:00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d v="2011-01-17T06:00:00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d v="2018-11-03T05:00:00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d v="2012-05-06T05:00:00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d v="2011-12-22T06:00:00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d v="2017-06-25T05:00:00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d v="2017-06-29T05:00:00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d v="2010-04-17T05:00: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d v="2011-09-22T05:00:00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d v="2018-04-18T05:00:00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d v="2015-07-28T05:00:00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d v="2013-02-27T06:00:00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d v="2014-09-13T05:00:00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d v="2011-02-11T06:00:00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d v="2014-02-10T06:00:00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d v="2019-09-29T05:00:00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d v="2018-06-22T05:00:00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d v="2014-05-02T05:00:00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d v="2013-11-25T06:00:0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d v="2016-12-01T06:00:00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d v="2014-12-15T06:00:00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d v="2019-04-20T05:00:00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d v="2015-09-13T05:00:00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d v="2013-03-04T06:00:00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d v="2016-11-06T05:00:00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d v="2017-06-30T05:00:00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d v="2017-09-02T05:00:00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d v="2010-09-30T05:00:0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d v="2011-07-24T05:00:00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d v="2010-12-03T06:00:00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d v="2012-12-18T06:00:00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d v="2013-04-14T05:00:00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d v="2019-03-06T06:00:00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d v="2017-07-19T05:00:00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d v="2010-07-06T05:00:00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d v="2016-12-01T06:00:00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d v="2013-10-21T05:00:0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d v="2011-09-23T05:00:00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d v="2018-02-10T06:00:00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d v="2016-10-14T05:00:00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d v="2010-03-28T05:00:00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d v="2014-12-28T06:00:00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d v="2010-08-09T05:00:00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d v="2014-04-28T05:00:00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d v="2013-01-30T06:00:00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d v="2013-12-31T06:00:00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d v="2018-02-11T06:00:00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d v="2018-01-27T06:00:00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d v="2013-05-15T05:00:0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d v="2015-11-23T06:00:00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d v="2019-04-14T05:00:00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d v="2015-05-18T05:00:00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d v="2016-12-12T06:00:00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d v="2012-05-02T05:00:00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d v="2019-03-11T05:00:00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d v="2018-06-26T05:00:00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d v="2014-12-16T06:00:00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d v="2013-06-25T05:00:00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d v="2018-08-10T05:00:00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d v="2011-06-26T05:00:00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d v="2015-03-09T05:00:0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d v="2017-07-29T05:00:00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d v="2010-03-11T06:00:00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d v="2014-10-01T05:00:00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d v="2012-02-24T06:00:00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d v="2019-12-12T06:00:00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d v="2014-08-04T05:00:00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d v="2019-06-10T05:00:00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d v="2018-03-09T06:00:00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d v="2017-04-20T05:00:00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d v="2016-02-03T06:00:0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d v="2010-08-16T05:00:00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d v="2019-11-17T06:00:00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d v="2013-07-01T05:00:00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d v="2010-06-07T05:00:00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d v="2019-06-29T05:00:00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d v="2012-03-22T05:00:00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d v="2014-06-10T05:00:00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d v="2017-05-21T05:00:00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d v="2016-12-20T06:00:00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d v="2015-01-01T06:00:0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d v="2016-03-15T05:00:00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d v="2013-03-12T05:00:00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d v="2012-07-27T05:00:00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d v="2015-07-01T05:00:00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d v="2015-05-18T05:00:00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d v="2013-03-08T06:00:00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d v="2017-11-23T06:00:00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d v="2013-04-09T05:00:00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d v="2018-07-29T05:00:00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d v="2012-05-05T05:00:00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d v="2018-05-31T05:00:00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d v="2019-07-25T05:00:00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d v="2014-07-05T05:00:0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d v="2010-09-09T05:00:0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d v="2013-12-06T06:00:00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d v="2011-12-23T06:00:00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d v="2010-08-06T05:00:00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d v="2017-05-05T05:00:00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d v="2015-01-08T06:00:00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d v="2019-04-19T05:00:00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d v="2016-08-23T05:00:00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d v="2012-07-03T05:00:00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d v="2010-03-04T06:00:00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d v="2010-04-26T05:00:00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d v="2010-11-23T06:00:0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d v="2015-12-26T06:00:00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d v="2013-11-23T06:00:00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d v="2014-05-10T05:00:00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d v="2010-08-31T05:00:00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d v="2013-11-11T06:00:00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d v="2018-01-25T06:00:00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d v="2013-07-24T05:00:00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d v="2018-08-17T05:00:00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d v="2018-06-08T05:00:00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d v="2010-08-24T05:00: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d v="2018-08-30T05:00:00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d v="2013-09-22T05:00:00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d v="2019-07-01T05:00:00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d v="2018-05-05T05:00:00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d v="2015-06-10T05:00:00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d v="2016-01-22T06:00:00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d v="2013-09-11T05:00:00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d v="2016-01-08T06:00:00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d v="2019-12-25T06:00:00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d v="2018-09-17T05:00:0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d v="2016-04-01T05:00:00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d v="2013-05-28T05:00:00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6:00:00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d v="2014-12-20T06:00:00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d v="2016-11-26T06:00:00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d v="2011-01-02T06:00:00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d v="2016-12-19T06:00:00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d v="2014-04-02T05:00:00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d v="2011-09-06T05:00:0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d v="2015-10-02T05:00:00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d v="2016-02-24T06:00:00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d v="2016-08-02T05:00:00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d v="2011-11-18T06:00:00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d v="2011-10-17T05:00:00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d v="2019-03-12T05:00:00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d v="2018-11-13T06:00:00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d v="2015-03-15T05:00:00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d v="2011-11-15T06:00:00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d v="2016-02-24T06:00:00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d v="2014-07-10T05:00:00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d v="2010-07-15T05:00:0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d v="2011-01-11T06:00:00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d v="2014-12-20T06:00:00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d v="2015-06-19T05:00:00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d v="2015-09-28T05:00:00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d v="2014-05-02T05:00:00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d v="2019-12-07T06:00:00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d v="2014-05-20T05:00:00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d v="2017-11-01T05:00:00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d v="2011-03-11T06:00:00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d v="2011-12-01T06:00:00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d v="2011-08-07T05:00:00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d v="2014-02-26T06:00:00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d v="2011-04-29T05:00:0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d v="2015-06-10T05:00:00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d v="2012-02-20T06:00:00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d v="2012-04-25T05:00:00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d v="2010-03-18T05:00:00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d v="2010-11-17T06:00:00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d v="2019-01-19T06:00:00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d v="2010-03-25T05:00:00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d v="2015-07-05T05:00:00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d v="2014-12-21T06:00:00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d v="2010-07-14T05:00:00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d v="2014-05-30T05:00:00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d v="2014-03-26T05:00:00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d v="2016-06-27T05:00:0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d v="2010-03-16T05:00:00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d v="2016-03-05T06:00:00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d v="2019-11-17T06:00:00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d v="2010-06-15T05:00:00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d v="2015-02-12T06:00:00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d v="2013-07-30T05:00:00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d v="2014-05-30T05:00:00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d v="2015-06-05T05:00:00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d v="2019-04-18T05:00:00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d v="2011-01-22T06:00:00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d v="2015-10-03T05:00:00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d v="2016-03-07T06:00:00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d v="2014-03-23T05:00:00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d v="2019-03-06T06:00:00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d v="2019-01-16T06:00:0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d v="2012-12-16T06:00:00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d v="2013-07-25T05:00:00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d v="2010-10-23T05:00:00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d v="2017-08-26T05:00:00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d v="2017-01-11T06:00:00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d v="2016-04-29T05:00:00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d v="2013-09-20T05:00:00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d v="2014-06-04T05:00:00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d v="2013-05-02T05:00:00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d v="2011-05-06T05:00:0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d v="2016-07-08T05:00:00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d v="2016-09-13T05:00:00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d v="2018-04-15T05:00:00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d v="2015-07-16T05:00:00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d v="2015-01-25T06:00:00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d v="2020-01-27T06:00:00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d v="2010-09-28T05:00:00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d v="2010-06-16T05:00:00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d v="2010-10-04T05:00:00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d v="2016-07-06T05:00:00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d v="2019-05-01T05:00:0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d v="2019-03-26T05:00:00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d v="2014-11-02T05:00:00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d v="2015-11-07T06:00:0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d v="2017-03-25T05:00:00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d v="2013-02-09T06:00:00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d v="2012-01-18T06:00:00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d v="2016-11-14T06:00:00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d v="2010-07-27T05:00:00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d v="2018-07-28T05:00:00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d v="2016-01-18T06:00:00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d v="2017-02-20T06:00:0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d v="2018-12-17T06:00:00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d v="2017-03-01T06:00:00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d v="2018-12-18T06:00:00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d v="2018-09-26T05:00:00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d v="2013-03-13T05:00:00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d v="2017-07-06T05:00:00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d v="2010-10-20T05:00:00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5:00:00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d v="2014-02-22T06:00: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d v="2016-08-05T05:00:00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d v="2016-04-08T05:00:00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d v="2015-08-24T05:00:00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d v="2017-03-02T06:00:00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d v="2017-12-28T06:00:00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d v="2017-12-27T06:00:00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d v="2015-08-30T05:00:00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d v="2011-01-27T06:00:00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d v="2015-08-21T05:00:00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d v="2012-03-28T05:00:00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d v="2018-12-09T06:00:00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d v="2010-10-07T05:00:0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d v="2012-02-20T06:00:00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d v="2011-07-09T05:00:00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d v="2014-09-10T05:00:00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d v="2012-08-01T05:00:00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d v="2017-06-26T05:00:00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d v="2016-02-25T06:00:0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d v="2010-07-31T05:00:00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d v="2018-03-21T05:00:00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d v="2016-04-15T05:00:00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d v="2011-08-19T05:00:00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d v="2019-09-11T05:00:0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d v="2012-09-26T05:00:00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d v="2016-07-10T05:00:00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d v="2019-01-19T06:00:00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d v="2019-10-18T05:00:00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d v="2019-12-14T06:00:00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d v="2011-12-21T06:00:00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d v="2013-12-11T06:00:00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d v="2018-09-16T05:00:00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d v="2010-06-29T05:00:00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d v="2015-08-23T05:00:00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d v="2018-03-27T05:00:0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d v="2017-03-12T06:00:00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d v="2019-01-10T06:00:00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d v="2013-10-29T05:00:00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d v="2011-11-27T06:00:00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d v="2012-10-03T05:00:00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d v="2019-07-09T05:00:00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d v="2017-10-17T05:00:00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d v="2017-11-27T06:00:00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d v="2015-11-14T06:00:00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d v="2015-04-20T05:00:0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d v="2018-03-31T05:00:00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d v="2011-11-24T06:00:00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d v="2019-06-25T05:00:0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d v="2011-03-27T05:00:00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d v="2013-07-22T05:00:00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d v="2012-04-21T05:00:00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d v="2016-07-04T05:00:00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d v="2013-12-11T06:00:00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d v="2019-01-06T06:00:00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d v="2018-12-08T06:00:00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d v="2017-05-22T05:00:00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d v="2012-04-19T05:00:00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d v="2018-07-14T05:00:00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d v="2016-01-24T06:00:00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d v="2016-07-08T05:00:00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d v="2016-08-22T05:00:0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d v="2014-08-19T05:00:00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d v="2010-08-07T05:00:00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d v="2013-07-10T05:00:00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d v="2011-08-22T05:00:00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d v="2013-06-17T05:00:00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d v="2012-05-29T05:00:00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d v="2018-02-21T06:00:00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d v="2018-04-04T05:00:00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d v="2017-11-06T06:00:00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d v="2016-03-02T06:00:00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d v="2014-10-22T05:00:00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d v="2014-11-15T06:00:0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d v="2010-10-25T05:00:00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d v="2019-01-20T06:00:00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d v="2016-05-25T05:00:00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d v="2013-02-04T06:00:00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d v="2015-05-23T05:00:00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d v="2017-07-23T05:00:00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d v="2017-03-22T05:00:00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d v="2014-07-24T05:00:00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d v="2017-01-28T06:00:00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d v="2016-03-30T05:00:00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d v="2015-02-20T06:00:0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d v="2016-11-11T06:00:0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d v="2014-11-16T06:00:00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d v="2012-06-29T05:00:00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d v="2017-02-03T06:00:00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d v="2010-05-23T05:00:00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d v="2010-01-19T06:00:00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d v="2015-10-21T05:00:00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d v="2018-08-10T05:00:00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d v="2011-10-09T05:00:00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d v="2010-03-01T06:00:0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d v="2014-10-08T05:00:00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d v="2016-03-17T05:00:00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d v="2010-08-05T05:00:00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d v="2010-05-23T05:00:00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d v="2012-10-28T05:00:00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d v="2017-12-27T06:00:00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d v="2015-01-20T06:00:00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d v="2011-05-12T05:00:00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d v="2014-10-24T05:00:00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d v="2018-02-05T06:00:00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d v="2019-08-01T05:00:0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d v="2017-07-22T05:00:00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d v="2012-11-28T06:00:00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d v="2012-05-08T05:00:00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d v="2011-05-13T05:00:00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d v="2017-04-15T05:00:00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d v="2018-09-19T05:00:00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d v="2015-10-06T05:00:00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d v="2013-08-15T05:00:00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d v="2014-04-14T05:00:00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d v="2019-01-26T06:00:00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d v="2019-02-09T06:00: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d v="2017-04-13T05:00:00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d v="2016-05-23T05:00:00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d v="2014-11-06T06:00:00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d v="2019-07-04T05:00:00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d v="2011-09-23T05:00:00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d v="2011-08-13T05:00:00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d v="2015-08-14T05:00:00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d v="2016-07-22T05:00:00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d v="2010-10-31T05:00:00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d v="2011-03-01T06:00:00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d v="2013-12-17T06:00:0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d v="2016-03-06T06:00:00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d v="2019-04-27T05:00:00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d v="2018-03-27T05:00:0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d v="2011-05-21T05:00:00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d v="2012-10-20T05:00:00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d v="2014-05-27T05:00:00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d v="2010-02-14T06:00:00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d v="2016-12-11T06:00:00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d v="2013-06-26T05:00:00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d v="2013-06-25T05:00:00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d v="2017-12-22T06:00:00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d v="2016-11-01T05:00:00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d v="2014-08-08T05:00:00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d v="2018-12-30T06:00:0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d v="2012-05-31T05:00:00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d v="2016-01-30T06:00:00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d v="2019-12-31T06:00:00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d v="2019-07-04T05:00:00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d v="2019-01-27T06:00:00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d v="2018-01-02T06:00:00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d v="2014-11-15T06:00:0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d v="2012-03-05T06:00:00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d v="2019-10-15T05:00:00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d v="2016-05-17T05:00:00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d v="2017-11-28T06:00:0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d v="2016-01-09T06:00:00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d v="2012-08-27T05:00:00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d v="2016-05-27T05:00:00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d v="2017-11-29T06:00:00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d v="2014-02-10T06:00:00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d v="2019-05-04T05:00:00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d v="2019-01-21T06:00:00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d v="2012-11-24T06:00:00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d v="2018-07-29T05:00:00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d v="2017-02-28T06:00:00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d v="2014-02-28T06:00:00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d v="2014-09-10T05:00:00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d v="2010-06-19T05:00:0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d v="2017-07-25T05:00:00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d v="2010-12-13T06:00:00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d v="2011-05-03T05:00:00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d v="2018-08-28T05:00:00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d v="2015-06-09T05:00:00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d v="2018-01-03T06:00:00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d v="2012-03-26T05:00:00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d v="2015-10-22T05:00:00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d v="2011-02-14T06:00:00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d v="2013-06-23T05:00:00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d v="2015-02-28T06:00:00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d v="2010-02-05T06:00:00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d v="2011-03-27T05:00:00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d v="2018-09-27T05:00:0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d v="2014-03-17T05:00:00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d v="2014-07-16T05:00:00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d v="2016-02-19T06:00:00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d v="2018-06-15T05:00:00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d v="2018-08-26T05:00:00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d v="2012-01-22T06:00:00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d v="2018-05-15T05:00:00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d v="2018-07-21T05:00:00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d v="2018-01-07T06:00:00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d v="2010-06-12T05:00:0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d v="2012-02-09T06:00:00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d v="2012-05-02T05:00:00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d v="2011-07-16T05:00:00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d v="2011-06-20T05:00:00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d v="2019-11-18T06:00:00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d v="2011-06-18T05:00:00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d v="2012-04-24T05:00:00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d v="2012-02-05T06:00:00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d v="2018-04-21T05:00:00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d v="2013-03-01T06:00:0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d v="2019-02-19T06:00:00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d v="2010-03-21T05:00:00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d v="2011-08-01T05:00:00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d v="2015-06-17T05:00:00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d v="2014-09-15T05:00:00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d v="2011-05-08T05:00:00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d v="2013-10-12T05:00:00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d v="2010-06-21T05:00:0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d v="2015-08-24T05:00:00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d v="2017-11-01T05:00:00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d v="2018-09-03T05:00:0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d v="2014-01-08T06:00:00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d v="2010-04-23T05:00:00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d v="2011-01-13T06:00:00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d v="2019-06-08T05:00:00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d v="2016-07-26T05:00:00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d v="2020-01-15T06:00:00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d v="2017-02-22T06:00:00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d v="2019-07-21T05:00:00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d v="2015-07-09T05:00:0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6:00:00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d v="2010-05-25T05:00:0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d v="2014-05-04T05:00:00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d v="2010-06-06T05:00:00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d v="2010-08-26T05:00:00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d v="2015-07-17T05:00:00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d v="2017-04-11T05:00:00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d v="2014-03-12T05:00:00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d v="2019-06-24T05:00:00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d v="2011-12-03T06:00:00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d v="2010-05-21T05:00:00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d v="2015-06-15T05:00: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d v="2013-07-11T05:00:00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d v="2018-02-03T06:00:00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d v="2011-07-14T05:00:00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d v="2019-04-28T05:00:00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d v="2019-12-16T06:00:00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d v="2013-10-07T05:00:00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5:00:00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d v="2018-07-17T05:00:00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d v="2016-01-30T06:00:00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d v="2012-05-05T05:00:00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d v="2012-10-04T05:00:00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d v="2013-09-19T05:00:00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d v="2017-05-13T05:00:00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d v="2011-04-27T05:00:00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d v="2012-05-02T05:00:00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d v="2018-06-04T05:00:00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d v="2015-01-22T06:00:0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d v="2019-09-09T05:00:00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d v="2012-09-05T05:00:00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d v="2019-05-12T05:00:00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d v="2013-08-04T05:00:00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d v="2017-08-29T05:00:0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d v="2014-12-18T06:00:00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d v="2011-06-28T05:00:00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d v="2012-07-27T05:00:00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d v="2017-10-14T05:00:00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d v="2019-02-07T06:00:00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d v="2012-02-12T06:00:00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d v="2010-07-14T05:00:00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d v="2019-10-31T05:00:0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d v="2017-09-22T05:00:00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d v="2016-05-12T05:00:00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d v="2012-07-12T05:00:00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d v="2013-12-29T06:00:00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d v="2017-05-03T05:00:00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d v="2015-02-25T06:00:00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d v="2014-06-28T05:00:00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d v="2014-03-11T05:00:00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d v="2013-04-08T05:00:00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d v="2016-02-22T06:00:00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d v="2015-07-24T05:00:0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d v="2019-07-22T05:00:00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d v="2015-11-26T06:00:00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d v="2018-06-12T05:00:00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d v="2011-05-07T05:00:00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d v="2012-12-01T06:00:00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d v="2011-01-09T06:00:00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d v="2011-01-25T06:00:00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d v="2014-09-24T05:00:00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d v="2017-02-10T06:00:00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d v="2012-04-05T05:00:00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d v="2011-06-16T05:00:00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d v="2014-09-26T05:00:0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d v="2014-12-12T06:00:00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d v="2015-04-18T05:00:00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5:00:00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d v="2016-12-26T06:00:00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d v="2016-08-09T05:00:00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d v="2015-12-20T06:00:00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d v="2012-09-22T05:00:0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d v="2012-11-25T06:00:00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d v="2015-12-22T06:00:00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d v="2012-02-16T06:00:00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d v="2010-06-21T05:00:0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d v="2010-06-28T05:00:0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d v="2016-02-08T06:00:0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d v="2011-02-17T06:00:00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d v="2013-11-14T06:00:00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d v="2011-03-05T06:00:00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d v="2015-05-11T05:00:00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d v="2010-01-25T06:00:00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d v="2017-06-15T05:00:00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d v="2012-04-06T05:00:00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d v="2011-01-01T06:00:00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d v="2019-12-22T06:00:00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d v="2011-05-09T05:00:00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d v="2013-10-08T05:00:00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d v="2014-06-02T05:00:00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d v="2010-12-10T06:00:0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d v="2013-05-18T05:00:0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d v="2015-11-29T06:00:0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d v="2011-01-28T06:00:00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d v="2018-02-07T06:00:00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d v="2016-11-12T06:00:00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d v="2015-03-15T05:00:00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d v="2015-10-30T05:00:00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d v="2017-12-25T06:00:00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d v="2011-07-19T05:00:00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d v="2019-08-04T05:00:00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d v="2019-09-08T05:00:00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d v="2013-12-06T06:00:00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d v="2011-04-05T05:00:00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d v="2017-04-27T05:00:00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d v="2016-11-12T06:00:00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d v="2019-04-16T05:00:00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d v="2016-03-03T06:00:00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d v="2014-09-25T05:00:0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d v="2018-05-07T05:00:00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d v="2014-10-17T05:00:00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d v="2018-11-04T05:00:00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d v="2013-01-02T06:00:00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d v="2014-01-20T06:00:00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d v="2010-02-11T06:00:00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d v="2016-06-29T05:00:00"/>
    <n v="1467781200"/>
    <d v="2016-07-06T05:00: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  <x v="0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  <x v="2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x v="3"/>
    <x v="1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  <x v="3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x v="3"/>
    <x v="1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  <x v="1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x v="5"/>
    <x v="3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  <x v="1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  <x v="4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  <x v="5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x v="7"/>
    <x v="6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  <x v="7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  <x v="2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  <x v="2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  <x v="6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  <x v="8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  <x v="1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  <x v="9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  <x v="10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  <x v="5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  <x v="8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  <x v="4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  <x v="10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  <x v="8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  <x v="11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  <x v="2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  <x v="2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  <x v="4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  <x v="6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  <x v="2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  <x v="10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  <x v="4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  <x v="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x v="3"/>
    <x v="10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  <x v="5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x v="1"/>
    <x v="3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  <x v="8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  <x v="8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x v="13"/>
    <x v="6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x v="3"/>
    <x v="0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x v="1"/>
    <x v="8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  <x v="6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  <x v="5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x v="1"/>
    <x v="4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  <x v="1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  <x v="6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  <x v="11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  <x v="6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x v="17"/>
    <x v="8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  <x v="2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  <x v="3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  <x v="5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  <x v="8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  <x v="10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x v="2"/>
    <x v="5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  <x v="9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x v="2"/>
    <x v="8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  <x v="2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  <x v="9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  <x v="2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x v="3"/>
    <x v="8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  <x v="7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  <x v="0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  <x v="0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  <x v="8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  <x v="0"/>
  </r>
  <r>
    <n v="74"/>
    <s v="Davis-Michael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6"/>
    <x v="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  <x v="8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  <x v="2"/>
  </r>
  <r>
    <n v="77"/>
    <s v="Acevedo-Huffman"/>
    <s v="Pre-emptive impactful model"/>
    <n v="950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  <x v="3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  <x v="9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  <x v="5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  <x v="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  <x v="0"/>
  </r>
  <r>
    <n v="82"/>
    <s v="Porter-George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  <x v="2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  <x v="8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  <x v="3"/>
  </r>
  <r>
    <n v="86"/>
    <s v="Davis-Smith"/>
    <s v="Organic motivating firmware"/>
    <n v="7400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x v="3"/>
    <x v="11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x v="1"/>
    <x v="6"/>
  </r>
  <r>
    <n v="88"/>
    <s v="Clark Group"/>
    <s v="Grass-roots fault-tolerant policy"/>
    <n v="4800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  <x v="9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x v="3"/>
    <x v="9"/>
  </r>
  <r>
    <n v="90"/>
    <s v="Kramer Group"/>
    <s v="Synergistic explicit parallelism"/>
    <n v="7800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x v="3"/>
    <x v="10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  <x v="1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x v="11"/>
    <x v="5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  <x v="4"/>
  </r>
  <r>
    <n v="94"/>
    <s v="Hanson Inc"/>
    <s v="Grass-roots web-enabled contingency"/>
    <n v="2900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x v="2"/>
    <x v="9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  <x v="6"/>
  </r>
  <r>
    <n v="97"/>
    <s v="Stewart LLC"/>
    <s v="Cloned bi-directional architecture"/>
    <n v="1300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x v="0"/>
    <x v="5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  <x v="8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x v="3"/>
    <x v="0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  <x v="4"/>
  </r>
  <r>
    <n v="101"/>
    <s v="Douglas LLC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  <x v="10"/>
  </r>
  <r>
    <n v="102"/>
    <s v="Garcia Inc"/>
    <s v="Front-line web-enabled model"/>
    <n v="3700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  <x v="11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  <x v="4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  <x v="11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x v="2"/>
    <x v="9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  <x v="9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  <x v="9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  <x v="2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x v="0"/>
    <x v="3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  <x v="3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  <x v="1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x v="0"/>
    <x v="3"/>
  </r>
  <r>
    <n v="114"/>
    <s v="Harper-Davis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  <x v="9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  <x v="0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  <x v="3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  <x v="2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  <x v="5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  <x v="9"/>
  </r>
  <r>
    <n v="121"/>
    <s v="Brown-Brown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  <x v="4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  <x v="0"/>
  </r>
  <r>
    <n v="123"/>
    <s v="Edwards-Lewis"/>
    <s v="Enhanced scalable concept"/>
    <n v="177700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x v="3"/>
    <x v="0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  <x v="11"/>
  </r>
  <r>
    <n v="125"/>
    <s v="Pratt LLC"/>
    <s v="Stand-alone web-enabled moderator"/>
    <n v="5300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x v="3"/>
    <x v="1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  <x v="11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0"/>
    <x v="1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  <x v="4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  <x v="0"/>
  </r>
  <r>
    <n v="132"/>
    <s v="Flowers and Sons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  <x v="2"/>
  </r>
  <r>
    <n v="133"/>
    <s v="Gates PLC"/>
    <s v="Secured content-based product"/>
    <n v="4500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x v="21"/>
    <x v="1"/>
  </r>
  <r>
    <n v="134"/>
    <s v="Caldwell LLC"/>
    <s v="Secured executive concept"/>
    <n v="99500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  <x v="5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  <x v="6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  <x v="5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  <x v="4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  <x v="3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  <x v="9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  <x v="10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x v="2"/>
    <x v="5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  <x v="9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  <x v="5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  <x v="5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  <x v="3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  <x v="0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  <x v="5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x v="7"/>
    <x v="2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  <x v="7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  <x v="10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  <x v="4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x v="7"/>
    <x v="11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  <x v="6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  <x v="4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  <x v="7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x v="1"/>
    <x v="7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  <x v="6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  <x v="9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  <x v="3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x v="1"/>
    <x v="7"/>
  </r>
  <r>
    <n v="163"/>
    <s v="Burton-Watkins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  <x v="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  <x v="4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  <x v="1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  <x v="7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  <x v="5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  <x v="10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  <x v="5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  <x v="1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  <x v="6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  <x v="8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  <x v="11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  <x v="4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  <x v="1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  <x v="0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0"/>
    <x v="3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x v="3"/>
    <x v="6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  <x v="6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x v="2"/>
    <x v="4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  <x v="5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  <x v="3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  <x v="11"/>
  </r>
  <r>
    <n v="185"/>
    <s v="Bailey PLC"/>
    <s v="Innovative actuating conglomeration"/>
    <n v="1000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  <x v="11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  <x v="11"/>
  </r>
  <r>
    <n v="187"/>
    <s v="Fox Group"/>
    <s v="Horizontal transitional paradigm"/>
    <n v="60200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  <x v="10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  <x v="7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x v="3"/>
    <x v="6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  <x v="5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  <x v="6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  <x v="5"/>
  </r>
  <r>
    <n v="193"/>
    <s v="Calhoun, Rogers and Long"/>
    <s v="Progressive discrete hub"/>
    <n v="6600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x v="7"/>
    <x v="9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x v="16"/>
    <x v="3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  <x v="8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  <x v="3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  <x v="5"/>
  </r>
  <r>
    <n v="198"/>
    <s v="Palmer Inc"/>
    <s v="Universal multi-state capability"/>
    <n v="63200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  <x v="1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  <x v="8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  <x v="6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  <x v="8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  <x v="4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  <x v="2"/>
  </r>
  <r>
    <n v="204"/>
    <s v="Daniel-Luna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7"/>
    <x v="9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  <x v="4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x v="13"/>
    <x v="10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  <x v="0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  <x v="11"/>
  </r>
  <r>
    <n v="210"/>
    <s v="Schultz Inc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  <x v="6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x v="3"/>
    <x v="1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  <x v="7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  <x v="0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x v="3"/>
    <x v="10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  <x v="0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  <x v="9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  <x v="0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  <x v="1"/>
  </r>
  <r>
    <n v="220"/>
    <s v="Owens-Le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  <x v="8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x v="0"/>
    <x v="5"/>
  </r>
  <r>
    <n v="222"/>
    <s v="Johnson LLC"/>
    <s v="Cross-group cohesive circuit"/>
    <n v="4800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  <x v="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x v="3"/>
    <x v="6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  <x v="3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  <x v="11"/>
  </r>
  <r>
    <n v="226"/>
    <s v="Garcia Inc"/>
    <s v="Progressive neutral middleware"/>
    <n v="3000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  <x v="9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  <x v="11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  <x v="1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  <x v="5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  <x v="7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x v="3"/>
    <x v="11"/>
  </r>
  <r>
    <n v="232"/>
    <s v="Davis-Rodriguez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  <x v="8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  <x v="5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  <x v="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x v="1"/>
    <x v="5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  <x v="9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  <x v="7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  <x v="1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x v="3"/>
    <x v="1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x v="1"/>
    <x v="1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  <x v="6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x v="3"/>
    <x v="8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  <x v="9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  <x v="1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  <x v="7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  <x v="7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  <x v="2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  <x v="2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  <x v="7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  <x v="4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  <x v="9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  <x v="10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  <x v="10"/>
  </r>
  <r>
    <n v="256"/>
    <s v="Smith-Reid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  <x v="2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  <x v="6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  <x v="7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  <x v="7"/>
  </r>
  <r>
    <n v="260"/>
    <s v="Allen-Jones"/>
    <s v="Centralized modular initiative"/>
    <n v="6300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x v="1"/>
    <x v="3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  <x v="9"/>
  </r>
  <r>
    <n v="263"/>
    <s v="Walker Ltd"/>
    <s v="Organic eco-centric success"/>
    <n v="2900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  <x v="2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  <x v="10"/>
  </r>
  <r>
    <n v="265"/>
    <s v="Lee and Sons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  <x v="2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  <x v="0"/>
  </r>
  <r>
    <n v="267"/>
    <s v="Acosta PLC"/>
    <s v="Extended eco-centric function"/>
    <n v="61600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x v="3"/>
    <x v="4"/>
  </r>
  <r>
    <n v="268"/>
    <s v="Brown-Mckee"/>
    <s v="Networked optimal productivity"/>
    <n v="1500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  <x v="2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  <x v="7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  <x v="7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  <x v="8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  <x v="0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  <x v="9"/>
  </r>
  <r>
    <n v="276"/>
    <s v="Fields Ltd"/>
    <s v="Front-line foreground project"/>
    <n v="550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  <x v="9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  <x v="8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x v="2"/>
    <x v="0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  <x v="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  <x v="6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  <x v="0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x v="1"/>
    <x v="11"/>
  </r>
  <r>
    <n v="284"/>
    <s v="Tran LLC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  <x v="11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  <x v="0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  <x v="9"/>
  </r>
  <r>
    <n v="288"/>
    <s v="Garcia Ltd"/>
    <s v="Secured global success"/>
    <n v="5600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x v="16"/>
    <x v="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  <x v="1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  <x v="11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x v="2"/>
    <x v="4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  <x v="6"/>
  </r>
  <r>
    <n v="293"/>
    <s v="Ross Group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  <x v="4"/>
  </r>
  <r>
    <n v="294"/>
    <s v="Turner-Davis"/>
    <s v="Automated local emulation"/>
    <n v="60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x v="3"/>
    <x v="4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  <x v="4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x v="3"/>
    <x v="2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  <x v="2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  <x v="10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  <x v="6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  <x v="1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  <x v="10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x v="7"/>
    <x v="2"/>
  </r>
  <r>
    <n v="304"/>
    <s v="Peterson PLC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  <x v="1"/>
  </r>
  <r>
    <n v="305"/>
    <s v="Townsend Ltd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  <x v="6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  <x v="8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  <x v="5"/>
  </r>
  <r>
    <n v="308"/>
    <s v="Davis Ltd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  <x v="9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  <x v="3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  <x v="9"/>
  </r>
  <r>
    <n v="311"/>
    <s v="Flores PLC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  <x v="10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  <x v="4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  <x v="10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  <x v="6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x v="3"/>
    <x v="11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  <x v="11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x v="1"/>
    <x v="10"/>
  </r>
  <r>
    <n v="319"/>
    <s v="Mills Group"/>
    <s v="Advanced empowering matrix"/>
    <n v="8400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x v="2"/>
    <x v="1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  <x v="11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  <x v="9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  <x v="0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  <x v="6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  <x v="5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x v="3"/>
    <x v="5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  <x v="7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x v="3"/>
    <x v="1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  <x v="0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  <x v="7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  <x v="7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  <x v="7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  <x v="6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  <x v="0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  <x v="2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  <x v="0"/>
  </r>
  <r>
    <n v="336"/>
    <s v="Nunez Inc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  <x v="7"/>
  </r>
  <r>
    <n v="337"/>
    <s v="Hayden Ltd"/>
    <s v="Innovative didactic analyzer"/>
    <n v="94500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x v="3"/>
    <x v="0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  <x v="4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x v="3"/>
    <x v="1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  <x v="7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  <x v="1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x v="3"/>
    <x v="8"/>
  </r>
  <r>
    <n v="343"/>
    <s v="Spencer-Weber"/>
    <s v="Optional zero-defect task-force"/>
    <n v="9000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x v="3"/>
    <x v="0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x v="11"/>
    <x v="2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  <x v="8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  <x v="1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  <x v="10"/>
  </r>
  <r>
    <n v="348"/>
    <s v="Hensley Ltd"/>
    <s v="Versatile cohesive open system"/>
    <n v="199000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x v="0"/>
    <x v="1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  <x v="8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  <x v="11"/>
  </r>
  <r>
    <n v="351"/>
    <s v="Young LLC"/>
    <s v="Universal maximized methodology"/>
    <n v="74100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x v="3"/>
    <x v="0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  <x v="8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  <x v="3"/>
  </r>
  <r>
    <n v="355"/>
    <s v="Burns-Burnett"/>
    <s v="Front-line scalable definition"/>
    <n v="3800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  <x v="2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x v="3"/>
    <x v="2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x v="11"/>
    <x v="3"/>
  </r>
  <r>
    <n v="358"/>
    <s v="Diaz-Garcia"/>
    <s v="Profit-focused 3rdgeneration circuit"/>
    <n v="9700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  <x v="1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  <x v="1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  <x v="2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x v="3"/>
    <x v="4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x v="1"/>
    <x v="2"/>
  </r>
  <r>
    <n v="363"/>
    <s v="Gray-Davis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  <x v="7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  <x v="6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  <x v="7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  <x v="2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x v="3"/>
    <x v="4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  <x v="10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  <x v="9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x v="3"/>
    <x v="10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  <x v="2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  <x v="1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  <x v="2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  <x v="4"/>
  </r>
  <r>
    <n v="376"/>
    <s v="Perry PLC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  <x v="8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  <x v="4"/>
  </r>
  <r>
    <n v="378"/>
    <s v="Fleming-Oliver"/>
    <s v="Managed stable function"/>
    <n v="178200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  <x v="11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  <x v="4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  <x v="5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  <x v="5"/>
  </r>
  <r>
    <n v="382"/>
    <s v="King Ltd"/>
    <s v="Visionary systemic process improvement"/>
    <n v="9100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  <x v="4"/>
  </r>
  <r>
    <n v="383"/>
    <s v="Baker Ltd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0"/>
    <x v="1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  <x v="10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  <x v="6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  <x v="5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  <x v="5"/>
  </r>
  <r>
    <n v="388"/>
    <s v="Cruz Ltd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  <x v="2"/>
  </r>
  <r>
    <n v="389"/>
    <s v="Knox-Garner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  <x v="4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  <x v="3"/>
  </r>
  <r>
    <n v="391"/>
    <s v="Miller-Patel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  <x v="2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  <x v="2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  <x v="8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  <x v="8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  <x v="7"/>
  </r>
  <r>
    <n v="396"/>
    <s v="Holmes PLC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  <x v="4"/>
  </r>
  <r>
    <n v="397"/>
    <s v="Jones-Martin"/>
    <s v="Virtual systematic monitoring"/>
    <n v="8100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x v="1"/>
    <x v="1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  <x v="11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x v="7"/>
    <x v="10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  <x v="1"/>
  </r>
  <r>
    <n v="401"/>
    <s v="Smith-Schmidt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  <x v="4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  <x v="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  <x v="11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  <x v="0"/>
  </r>
  <r>
    <n v="405"/>
    <s v="Lee LLC"/>
    <s v="Synchronized secondary analyzer"/>
    <n v="29600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x v="3"/>
    <x v="5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  <x v="2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  <x v="4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  <x v="5"/>
  </r>
  <r>
    <n v="409"/>
    <s v="Stewart LLC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  <x v="9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  <x v="9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x v="3"/>
    <x v="11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  <x v="2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  <x v="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  <x v="9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  <x v="2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  <x v="2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  <x v="0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  <x v="11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  <x v="7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  <x v="5"/>
  </r>
  <r>
    <n v="421"/>
    <s v="Thomas-Lopez"/>
    <s v="User-centric fault-tolerant archive"/>
    <n v="9400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  <x v="5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  <x v="9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x v="0"/>
    <x v="3"/>
  </r>
  <r>
    <n v="424"/>
    <s v="Schmidt-Gomez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  <x v="9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  <x v="8"/>
  </r>
  <r>
    <n v="426"/>
    <s v="Edwards-Kane"/>
    <s v="Virtual leadingedge framework"/>
    <n v="1800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x v="3"/>
    <x v="10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  <x v="10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  <x v="5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  <x v="11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  <x v="0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  <x v="7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x v="3"/>
    <x v="7"/>
  </r>
  <r>
    <n v="436"/>
    <s v="King-Nguyen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7"/>
    <x v="9"/>
  </r>
  <r>
    <n v="437"/>
    <s v="Hansen Group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  <x v="3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x v="3"/>
    <x v="6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  <x v="0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  <x v="5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  <x v="9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  <x v="8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  <x v="7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  <x v="7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  <x v="7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  <x v="9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  <x v="6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  <x v="4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  <x v="8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  <x v="8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  <x v="7"/>
  </r>
  <r>
    <n v="454"/>
    <s v="Woods Inc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  <x v="4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  <x v="10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x v="3"/>
    <x v="4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  <x v="6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  <x v="7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  <x v="1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  <x v="9"/>
  </r>
  <r>
    <n v="462"/>
    <s v="Wang-Rodriguez"/>
    <s v="Total multimedia website"/>
    <n v="188800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  <x v="2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  <x v="7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  <x v="10"/>
  </r>
  <r>
    <n v="465"/>
    <s v="Gonzalez-Robbins"/>
    <s v="Up-sized responsive protocol"/>
    <n v="4700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  <x v="2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  <x v="11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  <x v="0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  <x v="9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  <x v="11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  <x v="7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0"/>
    <x v="11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  <x v="6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  <x v="7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  <x v="5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  <x v="1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  <x v="5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  <x v="6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x v="0"/>
    <x v="8"/>
  </r>
  <r>
    <n v="480"/>
    <s v="Robles-Hudson"/>
    <s v="Balanced bifurcated leverage"/>
    <n v="8600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  <x v="6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  <x v="4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  <x v="10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x v="3"/>
    <x v="7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  <x v="1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x v="3"/>
    <x v="5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  <x v="6"/>
  </r>
  <r>
    <n v="487"/>
    <s v="Smith-Wallace"/>
    <s v="Monitored 24/7 time-frame"/>
    <n v="11030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x v="3"/>
    <x v="9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  <x v="10"/>
  </r>
  <r>
    <n v="489"/>
    <s v="Clark Inc"/>
    <s v="Down-sized mobile time-frame"/>
    <n v="9200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  <x v="1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x v="23"/>
    <x v="0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  <x v="8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  <x v="5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  <x v="5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  <x v="6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x v="3"/>
    <x v="5"/>
  </r>
  <r>
    <n v="496"/>
    <s v="Morales Group"/>
    <s v="Optimized bi-directional extranet"/>
    <n v="183800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  <x v="11"/>
  </r>
  <r>
    <n v="497"/>
    <s v="Lucero Group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  <x v="7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  <x v="6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  <x v="11"/>
  </r>
  <r>
    <n v="501"/>
    <s v="Mccann-Le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  <x v="6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  <x v="8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  <x v="8"/>
  </r>
  <r>
    <n v="504"/>
    <s v="Smith-Miller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  <x v="1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  <x v="6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  <x v="0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x v="2"/>
    <x v="9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  <x v="8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  <x v="11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  <x v="11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  <x v="8"/>
  </r>
  <r>
    <n v="512"/>
    <s v="Williams-Walsh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  <x v="8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  <x v="3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  <x v="7"/>
  </r>
  <r>
    <n v="515"/>
    <s v="Cox LLC"/>
    <s v="Phased 24hour flexibility"/>
    <n v="8600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x v="3"/>
    <x v="7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  <x v="1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  <x v="11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x v="1"/>
    <x v="2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x v="3"/>
    <x v="9"/>
  </r>
  <r>
    <n v="521"/>
    <s v="Wilson Ltd"/>
    <s v="Function-based multi-state software"/>
    <n v="7600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  <x v="1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  <x v="8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  <x v="6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  <x v="9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  <x v="0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x v="3"/>
    <x v="7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  <x v="0"/>
  </r>
  <r>
    <n v="529"/>
    <s v="Gallegos Inc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  <x v="1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  <x v="0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x v="3"/>
    <x v="2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  <x v="8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  <x v="1"/>
  </r>
  <r>
    <n v="535"/>
    <s v="Garrison LLC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  <x v="5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  <x v="1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  <x v="1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  <x v="3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x v="0"/>
    <x v="8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  <x v="11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  <x v="5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x v="7"/>
    <x v="2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  <x v="3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x v="1"/>
    <x v="2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x v="3"/>
    <x v="7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  <x v="2"/>
  </r>
  <r>
    <n v="548"/>
    <s v="York-Pitts"/>
    <s v="Monitored discrete toolset"/>
    <n v="66100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x v="3"/>
    <x v="9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  <x v="11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  <x v="10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  <x v="7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x v="3"/>
    <x v="0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  <x v="2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x v="7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x v="1"/>
    <x v="9"/>
  </r>
  <r>
    <n v="556"/>
    <s v="Smith and Sons"/>
    <s v="Grass-roots 24/7 attitude"/>
    <n v="5200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  <x v="3"/>
  </r>
  <r>
    <n v="557"/>
    <s v="Lam-Hamilton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  <x v="4"/>
  </r>
  <r>
    <n v="558"/>
    <s v="Ho Ltd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  <x v="10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x v="3"/>
    <x v="1"/>
  </r>
  <r>
    <n v="560"/>
    <s v="Hunt LLC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  <x v="0"/>
  </r>
  <r>
    <n v="561"/>
    <s v="Fowler-Smith"/>
    <s v="Down-sized logistical adapter"/>
    <n v="3000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x v="3"/>
    <x v="4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x v="1"/>
    <x v="6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  <x v="0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  <x v="6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x v="3"/>
    <x v="0"/>
  </r>
  <r>
    <n v="566"/>
    <s v="Webb-Smith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  <x v="10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x v="1"/>
    <x v="8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  <x v="8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  <x v="2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  <x v="7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  <x v="5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  <x v="3"/>
  </r>
  <r>
    <n v="573"/>
    <s v="Valenzuela-Cook"/>
    <s v="Total incremental productivity"/>
    <n v="6700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x v="23"/>
    <x v="11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0"/>
    <x v="7"/>
  </r>
  <r>
    <n v="575"/>
    <s v="Fuentes LLC"/>
    <s v="Universal zero-defect concept"/>
    <n v="83300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x v="3"/>
    <x v="11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x v="3"/>
    <x v="0"/>
  </r>
  <r>
    <n v="577"/>
    <s v="Stevens Inc"/>
    <s v="Adaptive 24hour projection"/>
    <n v="8200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x v="17"/>
    <x v="6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  <x v="7"/>
  </r>
  <r>
    <n v="579"/>
    <s v="Franklin Inc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7"/>
    <x v="1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  <x v="10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  <x v="9"/>
  </r>
  <r>
    <n v="582"/>
    <s v="Pineda Ltd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  <x v="5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  <x v="10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  <x v="9"/>
  </r>
  <r>
    <n v="585"/>
    <s v="Pugh LLC"/>
    <s v="Reactive analyzing function"/>
    <n v="89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  <x v="6"/>
  </r>
  <r>
    <n v="586"/>
    <s v="Rowe-Wong"/>
    <s v="Robust hybrid budgetary management"/>
    <n v="700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x v="1"/>
    <x v="0"/>
  </r>
  <r>
    <n v="587"/>
    <s v="Williams-Santos"/>
    <s v="Open-source analyzing monitoring"/>
    <n v="9400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x v="0"/>
    <x v="2"/>
  </r>
  <r>
    <n v="588"/>
    <s v="Weber Inc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  <x v="6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  <x v="8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  <x v="7"/>
  </r>
  <r>
    <n v="591"/>
    <s v="Jensen LLC"/>
    <s v="Realigned dedicated system engine"/>
    <n v="60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  <x v="8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  <x v="11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  <x v="6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  <x v="5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x v="3"/>
    <x v="6"/>
  </r>
  <r>
    <n v="596"/>
    <s v="Becker-Scott"/>
    <s v="Managed optimizing archive"/>
    <n v="7900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  <x v="0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  <x v="5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  <x v="10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  <x v="8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  <x v="11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  <x v="5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x v="3"/>
    <x v="9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x v="3"/>
    <x v="2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  <x v="4"/>
  </r>
  <r>
    <n v="606"/>
    <s v="Valencia PLC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  <x v="6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0"/>
    <x v="6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  <x v="6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  <x v="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  <x v="7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x v="3"/>
    <x v="8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  <x v="4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  <x v="1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  <x v="2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  <x v="9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x v="7"/>
    <x v="3"/>
  </r>
  <r>
    <n v="617"/>
    <s v="King LLC"/>
    <s v="Multi-channeled local intranet"/>
    <n v="1400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x v="3"/>
    <x v="5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  <x v="11"/>
  </r>
  <r>
    <n v="619"/>
    <s v="Case LLC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  <x v="11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  <x v="8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  <x v="9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  <x v="8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  <x v="2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  <x v="2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0"/>
    <x v="5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x v="7"/>
    <x v="4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x v="3"/>
    <x v="8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x v="3"/>
    <x v="11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  <x v="6"/>
  </r>
  <r>
    <n v="632"/>
    <s v="Parker PLC"/>
    <s v="Reduced interactive matrix"/>
    <n v="72100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x v="3"/>
    <x v="0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  <x v="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  <x v="6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  <x v="10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  <x v="2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  <x v="0"/>
  </r>
  <r>
    <n v="638"/>
    <s v="Weaver Ltd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  <x v="8"/>
  </r>
  <r>
    <n v="639"/>
    <s v="Barnes-Williams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  <x v="8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x v="3"/>
    <x v="2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x v="3"/>
    <x v="10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  <x v="7"/>
  </r>
  <r>
    <n v="643"/>
    <s v="Harris Inc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  <x v="6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  <x v="7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  <x v="3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  <x v="6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  <x v="9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0"/>
    <x v="8"/>
  </r>
  <r>
    <n v="649"/>
    <s v="Yang and Sons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  <x v="4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  <x v="8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  <x v="10"/>
  </r>
  <r>
    <n v="652"/>
    <s v="Cisneros Ltd"/>
    <s v="Vision-oriented regional hub"/>
    <n v="10000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x v="2"/>
    <x v="1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x v="2"/>
    <x v="9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  <x v="1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  <x v="6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0"/>
    <x v="7"/>
  </r>
  <r>
    <n v="657"/>
    <s v="Russo, Kim and Mccoy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  <x v="7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  <x v="2"/>
  </r>
  <r>
    <n v="660"/>
    <s v="Jensen-Brown"/>
    <s v="Fundamental disintermediate matrix"/>
    <n v="9100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x v="3"/>
    <x v="1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  <x v="6"/>
  </r>
  <r>
    <n v="662"/>
    <s v="Murphy-Farrell"/>
    <s v="Implemented exuding software"/>
    <n v="9100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x v="3"/>
    <x v="7"/>
  </r>
  <r>
    <n v="663"/>
    <s v="Everett-Wolfe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  <x v="4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  <x v="10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  <x v="8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  <x v="1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3"/>
    <x v="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  <x v="1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x v="3"/>
    <x v="5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  <x v="10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  <x v="8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  <x v="6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x v="7"/>
    <x v="9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  <x v="1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  <x v="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  <x v="3"/>
  </r>
  <r>
    <n v="677"/>
    <s v="Murphy-Fox"/>
    <s v="Organic system-worthy orchestration"/>
    <n v="5300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  <x v="8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  <x v="2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  <x v="4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  <x v="7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  <x v="7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  <x v="7"/>
  </r>
  <r>
    <n v="683"/>
    <s v="Jones PLC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  <x v="5"/>
  </r>
  <r>
    <n v="685"/>
    <s v="Lee-Cobb"/>
    <s v="Customizable homogeneous firmware"/>
    <n v="140000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x v="3"/>
    <x v="1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  <x v="6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  <x v="6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  <x v="2"/>
  </r>
  <r>
    <n v="689"/>
    <s v="Nguyen Inc"/>
    <s v="Seamless directional capacity"/>
    <n v="730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x v="2"/>
    <x v="4"/>
  </r>
  <r>
    <n v="690"/>
    <s v="Walsh-Watts"/>
    <s v="Polarized actuating implementation"/>
    <n v="3600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  <x v="0"/>
  </r>
  <r>
    <n v="691"/>
    <s v="Ray, Li and Li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x v="1"/>
    <x v="8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x v="3"/>
    <x v="4"/>
  </r>
  <r>
    <n v="694"/>
    <s v="Mora-Bradley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  <x v="0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  <x v="0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  <x v="9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  <x v="6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  <x v="0"/>
  </r>
  <r>
    <n v="699"/>
    <s v="King Inc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  <x v="5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  <x v="2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  <x v="6"/>
  </r>
  <r>
    <n v="702"/>
    <s v="Sims-Gross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  <x v="9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  <x v="8"/>
  </r>
  <r>
    <n v="705"/>
    <s v="Ford LLC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  <x v="7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  <x v="7"/>
  </r>
  <r>
    <n v="708"/>
    <s v="Ortega LLC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  <x v="11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  <x v="9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x v="3"/>
    <x v="8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  <x v="2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  <x v="8"/>
  </r>
  <r>
    <n v="713"/>
    <s v="Mays LLC"/>
    <s v="Multi-layered global groupware"/>
    <n v="690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  <x v="1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  <x v="1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x v="3"/>
    <x v="8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  <x v="1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  <x v="5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  <x v="11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  <x v="10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  <x v="9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  <x v="0"/>
  </r>
  <r>
    <n v="723"/>
    <s v="Beck-Knight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  <x v="6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  <x v="4"/>
  </r>
  <r>
    <n v="725"/>
    <s v="Dawson-Tyler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  <x v="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x v="3"/>
    <x v="4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  <x v="11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  <x v="10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  <x v="11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  <x v="8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  <x v="6"/>
  </r>
  <r>
    <n v="733"/>
    <s v="Marquez-Kerr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6"/>
    <x v="8"/>
  </r>
  <r>
    <n v="734"/>
    <s v="Stone PLC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  <x v="2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  <x v="6"/>
  </r>
  <r>
    <n v="736"/>
    <s v="Silva-Hawkins"/>
    <s v="Proactive heuristic orchestration"/>
    <n v="7700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  <x v="10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x v="7"/>
    <x v="0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  <x v="0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  <x v="5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  <x v="10"/>
  </r>
  <r>
    <n v="741"/>
    <s v="Garcia Ltd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  <x v="11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  <x v="2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x v="3"/>
    <x v="4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  <x v="1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  <x v="11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  <x v="4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  <x v="6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  <x v="4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  <x v="8"/>
  </r>
  <r>
    <n v="751"/>
    <s v="Lane-Barber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  <x v="6"/>
  </r>
  <r>
    <n v="752"/>
    <s v="Lowery Group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  <x v="1"/>
  </r>
  <r>
    <n v="753"/>
    <s v="Guerrero-Griffin"/>
    <s v="Networked web-enabled product"/>
    <n v="4700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  <x v="11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  <x v="4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x v="3"/>
    <x v="7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  <x v="2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  <x v="11"/>
  </r>
  <r>
    <n v="758"/>
    <s v="Logan-Miranda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  <x v="4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  <x v="10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  <x v="1"/>
  </r>
  <r>
    <n v="761"/>
    <s v="Mitchell-Lee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  <x v="8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  <x v="0"/>
  </r>
  <r>
    <n v="763"/>
    <s v="Rowland PLC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  <x v="11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  <x v="11"/>
  </r>
  <r>
    <n v="765"/>
    <s v="Matthews LLC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  <x v="9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  <x v="3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  <x v="4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  <x v="7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  <x v="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x v="3"/>
    <x v="9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  <x v="2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  <x v="10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  <x v="9"/>
  </r>
  <r>
    <n v="774"/>
    <s v="Gonzalez-Snow"/>
    <s v="Polarized user-facing interface"/>
    <n v="5000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x v="2"/>
    <x v="11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  <x v="0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  <x v="8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  <x v="1"/>
  </r>
  <r>
    <n v="779"/>
    <s v="Webb Group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  <x v="1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  <x v="8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  <x v="4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  <x v="6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  <x v="7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  <x v="6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  <x v="9"/>
  </r>
  <r>
    <n v="786"/>
    <s v="Smith-Brown"/>
    <s v="Object-based content-based ability"/>
    <n v="1500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x v="17"/>
    <x v="6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  <x v="11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  <x v="4"/>
  </r>
  <r>
    <n v="789"/>
    <s v="Kennedy-Miller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  <x v="11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x v="3"/>
    <x v="10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  <x v="7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  <x v="5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  <x v="5"/>
  </r>
  <r>
    <n v="794"/>
    <s v="Welch Inc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  <x v="7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  <x v="0"/>
  </r>
  <r>
    <n v="796"/>
    <s v="Freeman-Ferguson"/>
    <s v="Profound full-range open system"/>
    <n v="7800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x v="20"/>
    <x v="1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x v="2"/>
    <x v="7"/>
  </r>
  <r>
    <n v="798"/>
    <s v="Small-Fuentes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  <x v="11"/>
  </r>
  <r>
    <n v="799"/>
    <s v="Reid-Day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  <x v="2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  <x v="5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  <x v="7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  <x v="8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  <x v="2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  <x v="2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  <x v="0"/>
  </r>
  <r>
    <n v="806"/>
    <s v="Harmon-Madden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  <x v="4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0"/>
    <x v="11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  <x v="1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  <x v="0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  <x v="2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  <x v="1"/>
  </r>
  <r>
    <n v="814"/>
    <s v="Vincent PLC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  <x v="1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  <x v="0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  <x v="10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  <x v="11"/>
  </r>
  <r>
    <n v="818"/>
    <s v="Martinez LLC"/>
    <s v="Automated local secured line"/>
    <n v="700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x v="3"/>
    <x v="2"/>
  </r>
  <r>
    <n v="819"/>
    <s v="Buck-Khan"/>
    <s v="Integrated bandwidth-monitored alliance"/>
    <n v="89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x v="11"/>
    <x v="0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x v="1"/>
    <x v="8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  <x v="10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x v="1"/>
    <x v="10"/>
  </r>
  <r>
    <n v="823"/>
    <s v="Dyer Inc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  <x v="3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  <x v="5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  <x v="8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  <x v="7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  <x v="11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  <x v="1"/>
  </r>
  <r>
    <n v="829"/>
    <s v="Baker-Higgins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  <x v="5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  <x v="2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  <x v="6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  <x v="4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  <x v="10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x v="3"/>
    <x v="5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  <x v="10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  <x v="10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x v="17"/>
    <x v="6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  <x v="6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  <x v="8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x v="2"/>
    <x v="10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  <x v="5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  <x v="1"/>
  </r>
  <r>
    <n v="844"/>
    <s v="Rodriguez-Hansen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  <x v="2"/>
  </r>
  <r>
    <n v="845"/>
    <s v="Williams LLC"/>
    <s v="Up-sized high-level access"/>
    <n v="69900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x v="2"/>
    <x v="11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x v="2"/>
    <x v="8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x v="0"/>
    <x v="2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  <x v="5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  <x v="10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  <x v="0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  <x v="11"/>
  </r>
  <r>
    <n v="852"/>
    <s v="Brady Ltd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  <x v="8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  <x v="5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  <x v="0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  <x v="5"/>
  </r>
  <r>
    <n v="856"/>
    <s v="Williams and Sons"/>
    <s v="Profound composite core"/>
    <n v="2400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x v="0"/>
    <x v="9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  <x v="10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0"/>
    <x v="9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x v="3"/>
    <x v="6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  <x v="10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x v="3"/>
    <x v="6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  <x v="1"/>
  </r>
  <r>
    <n v="863"/>
    <s v="Davis-Johnson"/>
    <s v="Automated reciprocal protocol"/>
    <n v="1400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  <x v="5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  <x v="1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  <x v="11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  <x v="4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x v="3"/>
    <x v="4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  <x v="5"/>
  </r>
  <r>
    <n v="870"/>
    <s v="Hansen-Austin"/>
    <s v="Adaptive demand-driven encryption"/>
    <n v="7700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x v="3"/>
    <x v="1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x v="3"/>
    <x v="0"/>
  </r>
  <r>
    <n v="872"/>
    <s v="Davis LLC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  <x v="3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  <x v="2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  <x v="9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  <x v="2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  <x v="5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0"/>
    <x v="8"/>
  </r>
  <r>
    <n v="878"/>
    <s v="Lutz Group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6"/>
    <x v="2"/>
  </r>
  <r>
    <n v="879"/>
    <s v="Ortiz Inc"/>
    <s v="Stand-alone incremental parallelism"/>
    <n v="1000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  <x v="10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  <x v="8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  <x v="8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  <x v="2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  <x v="11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  <x v="11"/>
  </r>
  <r>
    <n v="885"/>
    <s v="Lynch Ltd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  <x v="5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  <x v="1"/>
  </r>
  <r>
    <n v="887"/>
    <s v="Cooper LLC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  <x v="8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x v="3"/>
    <x v="9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  <x v="6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x v="7"/>
    <x v="5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  <x v="7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  <x v="11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  <x v="5"/>
  </r>
  <r>
    <n v="894"/>
    <s v="Barrett Inc"/>
    <s v="Organic cohesive neural-net"/>
    <n v="1700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  <x v="8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x v="3"/>
    <x v="10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0"/>
    <x v="8"/>
  </r>
  <r>
    <n v="897"/>
    <s v="Berry-Cannon"/>
    <s v="Organized discrete encoding"/>
    <n v="8800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x v="3"/>
    <x v="9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  <x v="7"/>
  </r>
  <r>
    <n v="899"/>
    <s v="Best-Young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7"/>
    <x v="4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  <x v="3"/>
  </r>
  <r>
    <n v="901"/>
    <s v="Hogan Group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  <x v="8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  <x v="11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  <x v="4"/>
  </r>
  <r>
    <n v="905"/>
    <s v="Haynes PLC"/>
    <s v="Re-engineered clear-thinking project"/>
    <n v="7900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  <x v="11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  <x v="9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x v="3"/>
    <x v="5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x v="3"/>
    <x v="2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  <x v="3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  <x v="3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  <x v="11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  <x v="1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  <x v="1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  <x v="7"/>
  </r>
  <r>
    <n v="917"/>
    <s v="Cooper Inc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  <x v="5"/>
  </r>
  <r>
    <n v="918"/>
    <s v="Jones-Gonzalez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  <x v="8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x v="3"/>
    <x v="4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x v="2"/>
    <x v="10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  <x v="7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  <x v="8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  <x v="4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0"/>
    <x v="11"/>
  </r>
  <r>
    <n v="927"/>
    <s v="Davis-Gardner"/>
    <s v="Synergistic dynamic utilization"/>
    <n v="7200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x v="3"/>
    <x v="8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  <x v="7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  <x v="11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  <x v="10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x v="3"/>
    <x v="5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  <x v="6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x v="3"/>
    <x v="9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  <x v="10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  <x v="8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x v="3"/>
    <x v="8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  <x v="0"/>
  </r>
  <r>
    <n v="938"/>
    <s v="Allen Inc"/>
    <s v="Total dedicated benchmark"/>
    <n v="9200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  <x v="5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  <x v="7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  <x v="2"/>
  </r>
  <r>
    <n v="942"/>
    <s v="Allen Inc"/>
    <s v="Horizontal optimizing model"/>
    <n v="9600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x v="3"/>
    <x v="2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x v="0"/>
    <x v="3"/>
  </r>
  <r>
    <n v="944"/>
    <s v="Walter Inc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  <x v="10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  <x v="9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x v="3"/>
    <x v="5"/>
  </r>
  <r>
    <n v="947"/>
    <s v="Smith-Powell"/>
    <s v="Upgradable clear-thinking hardware"/>
    <n v="3600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  <x v="7"/>
  </r>
  <r>
    <n v="949"/>
    <s v="Wright LLC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  <x v="9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  <x v="9"/>
  </r>
  <r>
    <n v="951"/>
    <s v="Peterson Ltd"/>
    <s v="Re-engineered 24hour matrix"/>
    <n v="14500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x v="1"/>
    <x v="7"/>
  </r>
  <r>
    <n v="952"/>
    <s v="Cummings-Hayes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  <x v="1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  <x v="7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  <x v="3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  <x v="0"/>
  </r>
  <r>
    <n v="956"/>
    <s v="Wood Inc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  <x v="7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x v="3"/>
    <x v="10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  <x v="5"/>
  </r>
  <r>
    <n v="959"/>
    <s v="Black-Graham"/>
    <s v="Operative hybrid utilization"/>
    <n v="145000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  <x v="5"/>
  </r>
  <r>
    <n v="960"/>
    <s v="Robbins Group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  <x v="10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  <x v="10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  <x v="6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x v="3"/>
    <x v="11"/>
  </r>
  <r>
    <n v="965"/>
    <s v="Nunez-King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  <x v="2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  <x v="5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  <x v="9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0"/>
    <x v="2"/>
  </r>
  <r>
    <n v="969"/>
    <s v="Lopez-King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  <x v="7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x v="3"/>
    <x v="11"/>
  </r>
  <r>
    <n v="971"/>
    <s v="Garner and Sons"/>
    <s v="Versatile neutral workforce"/>
    <n v="5100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  <x v="4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  <x v="5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x v="3"/>
    <x v="7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x v="7"/>
    <x v="11"/>
  </r>
  <r>
    <n v="975"/>
    <s v="Ayala Group"/>
    <s v="Right-sized maximized migration"/>
    <n v="5400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x v="3"/>
    <x v="0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  <x v="2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x v="0"/>
    <x v="1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  <x v="0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  <x v="6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  <x v="4"/>
  </r>
  <r>
    <n v="981"/>
    <s v="Diaz-Little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  <x v="7"/>
  </r>
  <r>
    <n v="982"/>
    <s v="Freeman-French"/>
    <s v="Multi-layered optimal application"/>
    <n v="7200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  <x v="8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  <x v="1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  <x v="7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  <x v="9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  <x v="9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  <x v="0"/>
  </r>
  <r>
    <n v="989"/>
    <s v="Hernandez Inc"/>
    <s v="Versatile dedicated migration"/>
    <n v="2400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  <x v="9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  <x v="3"/>
  </r>
  <r>
    <n v="992"/>
    <s v="Morrow Inc"/>
    <s v="Networked global migration"/>
    <n v="3100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  <x v="11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  <x v="7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  <x v="4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x v="3"/>
    <x v="2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  <x v="2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x v="7"/>
    <x v="10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x v="0"/>
    <x v="5"/>
  </r>
  <r>
    <m/>
    <m/>
    <m/>
    <m/>
    <m/>
    <m/>
    <x v="4"/>
    <m/>
    <m/>
    <x v="7"/>
    <m/>
    <m/>
    <x v="879"/>
    <m/>
    <m/>
    <m/>
    <m/>
    <m/>
    <x v="9"/>
    <x v="24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A12F0-AAA0-4A70-9BC1-92B973FD53A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F545D-EC1E-4E61-939D-180CD2BCC2CA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30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18F78-5E10-4782-9831-969BD954A723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Page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  <pivotField axis="axisRow" numFmtId="16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1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01"/>
  <sheetViews>
    <sheetView topLeftCell="C1" workbookViewId="0">
      <selection activeCell="H3" sqref="H3:H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.875" customWidth="1"/>
    <col min="7" max="7" width="13.75" customWidth="1"/>
    <col min="8" max="8" width="13.5" bestFit="1" customWidth="1"/>
    <col min="9" max="9" width="13.5" customWidth="1"/>
    <col min="12" max="12" width="11.125" bestFit="1" customWidth="1"/>
    <col min="13" max="13" width="11.125" customWidth="1"/>
    <col min="14" max="14" width="11.125" bestFit="1" customWidth="1"/>
    <col min="15" max="15" width="11.125" customWidth="1"/>
    <col min="18" max="18" width="28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2031</v>
      </c>
      <c r="N1" s="1" t="s">
        <v>9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2064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 s="4">
        <f>(((L2/60)/60)/24)+DATE(1970,1,1)</f>
        <v>42336.25</v>
      </c>
      <c r="N2">
        <v>1450159200</v>
      </c>
      <c r="O2" s="4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 s="7">
        <f>MONTH(M2)</f>
        <v>11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 s="4">
        <f t="shared" ref="M3:M66" si="2">(((L3/60)/60)/24)+DATE(1970,1,1)</f>
        <v>41870.208333333336</v>
      </c>
      <c r="N3">
        <v>1408597200</v>
      </c>
      <c r="O3" s="4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 s="7">
        <f t="shared" ref="U3:U66" si="6">MONTH(M3)</f>
        <v>8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4">
        <f t="shared" si="2"/>
        <v>41595.25</v>
      </c>
      <c r="N4">
        <v>1384840800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s="7">
        <f t="shared" si="6"/>
        <v>11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4">
        <f t="shared" si="2"/>
        <v>43688.208333333328</v>
      </c>
      <c r="N5">
        <v>1568955600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s="7">
        <f t="shared" si="6"/>
        <v>8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4">
        <f t="shared" si="2"/>
        <v>43485.25</v>
      </c>
      <c r="N6">
        <v>1548309600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s="7">
        <f t="shared" si="6"/>
        <v>1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4">
        <f t="shared" si="2"/>
        <v>41149.208333333336</v>
      </c>
      <c r="N7">
        <v>1347080400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 s="7">
        <f t="shared" si="6"/>
        <v>8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4">
        <f t="shared" si="2"/>
        <v>42991.208333333328</v>
      </c>
      <c r="N8">
        <v>1505365200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 s="7">
        <f t="shared" si="6"/>
        <v>9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4">
        <f t="shared" si="2"/>
        <v>42229.208333333328</v>
      </c>
      <c r="N9">
        <v>1439614800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 s="7">
        <f t="shared" si="6"/>
        <v>8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4">
        <f t="shared" si="2"/>
        <v>40399.208333333336</v>
      </c>
      <c r="N10">
        <v>1281502800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 s="7">
        <f t="shared" si="6"/>
        <v>8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4">
        <f t="shared" si="2"/>
        <v>41536.208333333336</v>
      </c>
      <c r="N11">
        <v>1383804000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 s="7">
        <f t="shared" si="6"/>
        <v>9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4">
        <f t="shared" si="2"/>
        <v>40404.208333333336</v>
      </c>
      <c r="N12">
        <v>1285909200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 s="7">
        <f t="shared" si="6"/>
        <v>8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4">
        <f t="shared" si="2"/>
        <v>40442.208333333336</v>
      </c>
      <c r="N13">
        <v>1285563600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 s="7">
        <f t="shared" si="6"/>
        <v>9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4">
        <f t="shared" si="2"/>
        <v>43760.208333333328</v>
      </c>
      <c r="N14">
        <v>1572411600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 s="7">
        <f t="shared" si="6"/>
        <v>10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4">
        <f t="shared" si="2"/>
        <v>42532.208333333328</v>
      </c>
      <c r="N15">
        <v>1466658000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 s="7">
        <f t="shared" si="6"/>
        <v>6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4">
        <f t="shared" si="2"/>
        <v>40974.25</v>
      </c>
      <c r="N16">
        <v>1333342800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 s="7">
        <f t="shared" si="6"/>
        <v>3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4">
        <f t="shared" si="2"/>
        <v>43809.25</v>
      </c>
      <c r="N17">
        <v>1576303200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 s="7">
        <f t="shared" si="6"/>
        <v>12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4">
        <f t="shared" si="2"/>
        <v>41661.25</v>
      </c>
      <c r="N18">
        <v>1392271200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 s="7">
        <f t="shared" si="6"/>
        <v>1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4">
        <f t="shared" si="2"/>
        <v>40555.25</v>
      </c>
      <c r="N19">
        <v>1294898400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 s="7">
        <f t="shared" si="6"/>
        <v>1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4">
        <f t="shared" si="2"/>
        <v>43351.208333333328</v>
      </c>
      <c r="N20">
        <v>1537074000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 s="7">
        <f t="shared" si="6"/>
        <v>9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4">
        <f t="shared" si="2"/>
        <v>43528.25</v>
      </c>
      <c r="N21">
        <v>1553490000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 s="7">
        <f t="shared" si="6"/>
        <v>3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4">
        <f t="shared" si="2"/>
        <v>41848.208333333336</v>
      </c>
      <c r="N22">
        <v>1406523600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 s="7">
        <f t="shared" si="6"/>
        <v>7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4">
        <f t="shared" si="2"/>
        <v>40770.208333333336</v>
      </c>
      <c r="N23">
        <v>1316322000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 s="7">
        <f t="shared" si="6"/>
        <v>8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4">
        <f t="shared" si="2"/>
        <v>43193.208333333328</v>
      </c>
      <c r="N24">
        <v>1524027600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 s="7">
        <f t="shared" si="6"/>
        <v>4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4">
        <f t="shared" si="2"/>
        <v>43510.25</v>
      </c>
      <c r="N25">
        <v>1554699600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 s="7">
        <f t="shared" si="6"/>
        <v>2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4">
        <f t="shared" si="2"/>
        <v>41811.208333333336</v>
      </c>
      <c r="N26">
        <v>1403499600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 s="7">
        <f t="shared" si="6"/>
        <v>6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4">
        <f t="shared" si="2"/>
        <v>40681.208333333336</v>
      </c>
      <c r="N27">
        <v>1307422800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 s="7">
        <f t="shared" si="6"/>
        <v>5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4">
        <f t="shared" si="2"/>
        <v>43312.208333333328</v>
      </c>
      <c r="N28">
        <v>1535346000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 s="7">
        <f t="shared" si="6"/>
        <v>7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4">
        <f t="shared" si="2"/>
        <v>42280.208333333328</v>
      </c>
      <c r="N29">
        <v>1444539600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 s="7">
        <f t="shared" si="6"/>
        <v>10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4">
        <f t="shared" si="2"/>
        <v>40218.25</v>
      </c>
      <c r="N30">
        <v>1267682400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 s="7">
        <f t="shared" si="6"/>
        <v>2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4">
        <f t="shared" si="2"/>
        <v>43301.208333333328</v>
      </c>
      <c r="N31">
        <v>1535518800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 s="7">
        <f t="shared" si="6"/>
        <v>7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4">
        <f t="shared" si="2"/>
        <v>43609.208333333328</v>
      </c>
      <c r="N32">
        <v>1559106000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 s="7">
        <f t="shared" si="6"/>
        <v>5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4">
        <f t="shared" si="2"/>
        <v>42374.25</v>
      </c>
      <c r="N33">
        <v>1454392800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 s="7">
        <f t="shared" si="6"/>
        <v>1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4">
        <f t="shared" si="2"/>
        <v>43110.25</v>
      </c>
      <c r="N34">
        <v>1517896800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 s="7">
        <f t="shared" si="6"/>
        <v>1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4">
        <f t="shared" si="2"/>
        <v>41917.208333333336</v>
      </c>
      <c r="N35">
        <v>1415685600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 s="7">
        <f t="shared" si="6"/>
        <v>10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4">
        <f t="shared" si="2"/>
        <v>42817.208333333328</v>
      </c>
      <c r="N36">
        <v>1490677200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 s="7">
        <f t="shared" si="6"/>
        <v>3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4">
        <f t="shared" si="2"/>
        <v>43484.25</v>
      </c>
      <c r="N37">
        <v>1551506400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 s="7">
        <f t="shared" si="6"/>
        <v>1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4">
        <f t="shared" si="2"/>
        <v>40600.25</v>
      </c>
      <c r="N38">
        <v>1300856400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 s="7">
        <f t="shared" si="6"/>
        <v>2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4">
        <f t="shared" si="2"/>
        <v>43744.208333333328</v>
      </c>
      <c r="N39">
        <v>1573192800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 s="7">
        <f t="shared" si="6"/>
        <v>10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4">
        <f t="shared" si="2"/>
        <v>40469.208333333336</v>
      </c>
      <c r="N40">
        <v>1287810000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 s="7">
        <f t="shared" si="6"/>
        <v>10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4">
        <f t="shared" si="2"/>
        <v>41330.25</v>
      </c>
      <c r="N41">
        <v>1362978000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 s="7">
        <f t="shared" si="6"/>
        <v>2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4">
        <f t="shared" si="2"/>
        <v>40334.208333333336</v>
      </c>
      <c r="N42">
        <v>1277355600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 s="7">
        <f t="shared" si="6"/>
        <v>6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4">
        <f t="shared" si="2"/>
        <v>41156.208333333336</v>
      </c>
      <c r="N43">
        <v>1348981200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 s="7">
        <f t="shared" si="6"/>
        <v>9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4">
        <f t="shared" si="2"/>
        <v>40728.208333333336</v>
      </c>
      <c r="N44">
        <v>1310533200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 s="7">
        <f t="shared" si="6"/>
        <v>7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4">
        <f t="shared" si="2"/>
        <v>41844.208333333336</v>
      </c>
      <c r="N45">
        <v>1407560400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 s="7">
        <f t="shared" si="6"/>
        <v>7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4">
        <f t="shared" si="2"/>
        <v>43541.208333333328</v>
      </c>
      <c r="N46">
        <v>1552885200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 s="7">
        <f t="shared" si="6"/>
        <v>3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4">
        <f t="shared" si="2"/>
        <v>42676.208333333328</v>
      </c>
      <c r="N47">
        <v>1479362400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 s="7">
        <f t="shared" si="6"/>
        <v>11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4">
        <f t="shared" si="2"/>
        <v>40367.208333333336</v>
      </c>
      <c r="N48">
        <v>1280552400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 s="7">
        <f t="shared" si="6"/>
        <v>7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4">
        <f t="shared" si="2"/>
        <v>41727.208333333336</v>
      </c>
      <c r="N49">
        <v>1398661200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 s="7">
        <f t="shared" si="6"/>
        <v>3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4">
        <f t="shared" si="2"/>
        <v>42180.208333333328</v>
      </c>
      <c r="N50">
        <v>1436245200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 s="7">
        <f t="shared" si="6"/>
        <v>6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4">
        <f t="shared" si="2"/>
        <v>43758.208333333328</v>
      </c>
      <c r="N51">
        <v>1575439200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 s="7">
        <f t="shared" si="6"/>
        <v>10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4">
        <f t="shared" si="2"/>
        <v>41487.208333333336</v>
      </c>
      <c r="N52">
        <v>1377752400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 s="7">
        <f t="shared" si="6"/>
        <v>8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4">
        <f t="shared" si="2"/>
        <v>40995.208333333336</v>
      </c>
      <c r="N53">
        <v>1334206800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 s="7">
        <f t="shared" si="6"/>
        <v>3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4">
        <f t="shared" si="2"/>
        <v>40436.208333333336</v>
      </c>
      <c r="N54">
        <v>1284872400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 s="7">
        <f t="shared" si="6"/>
        <v>9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4">
        <f t="shared" si="2"/>
        <v>41779.208333333336</v>
      </c>
      <c r="N55">
        <v>1403931600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 s="7">
        <f t="shared" si="6"/>
        <v>5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4">
        <f t="shared" si="2"/>
        <v>43170.25</v>
      </c>
      <c r="N56">
        <v>1521262800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 s="7">
        <f t="shared" si="6"/>
        <v>3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4">
        <f t="shared" si="2"/>
        <v>43311.208333333328</v>
      </c>
      <c r="N57">
        <v>1533358800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 s="7">
        <f t="shared" si="6"/>
        <v>7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4">
        <f t="shared" si="2"/>
        <v>42014.25</v>
      </c>
      <c r="N58">
        <v>1421474400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 s="7">
        <f t="shared" si="6"/>
        <v>1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4">
        <f t="shared" si="2"/>
        <v>42979.208333333328</v>
      </c>
      <c r="N59">
        <v>1505278800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 s="7">
        <f t="shared" si="6"/>
        <v>9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4">
        <f t="shared" si="2"/>
        <v>42268.208333333328</v>
      </c>
      <c r="N60">
        <v>1443934800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 s="7">
        <f t="shared" si="6"/>
        <v>9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4">
        <f t="shared" si="2"/>
        <v>42898.208333333328</v>
      </c>
      <c r="N61">
        <v>1498539600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 s="7">
        <f t="shared" si="6"/>
        <v>6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4">
        <f t="shared" si="2"/>
        <v>41107.208333333336</v>
      </c>
      <c r="N62">
        <v>1342760400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 s="7">
        <f t="shared" si="6"/>
        <v>7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4">
        <f t="shared" si="2"/>
        <v>40595.25</v>
      </c>
      <c r="N63">
        <v>1301720400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 s="7">
        <f t="shared" si="6"/>
        <v>2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4">
        <f t="shared" si="2"/>
        <v>42160.208333333328</v>
      </c>
      <c r="N64">
        <v>1433566800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 s="7">
        <f t="shared" si="6"/>
        <v>6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4">
        <f t="shared" si="2"/>
        <v>42853.208333333328</v>
      </c>
      <c r="N65">
        <v>1493874000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 s="7">
        <f t="shared" si="6"/>
        <v>4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4">
        <f t="shared" si="2"/>
        <v>43283.208333333328</v>
      </c>
      <c r="N66">
        <v>1531803600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 s="7">
        <f t="shared" si="6"/>
        <v>7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 s="4">
        <f t="shared" ref="M67:M130" si="9">(((L67/60)/60)/24)+DATE(1970,1,1)</f>
        <v>40570.25</v>
      </c>
      <c r="N67">
        <v>1296712800</v>
      </c>
      <c r="O67" s="4">
        <f t="shared" ref="O67:O130" si="10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 s="7">
        <f t="shared" ref="U67:U130" si="13">MONTH(M67)</f>
        <v>1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 s="4">
        <f t="shared" si="9"/>
        <v>42102.208333333328</v>
      </c>
      <c r="N68">
        <v>1428901200</v>
      </c>
      <c r="O68" s="4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 s="7">
        <f t="shared" si="13"/>
        <v>4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 s="4">
        <f t="shared" si="9"/>
        <v>40203.25</v>
      </c>
      <c r="N69">
        <v>1264831200</v>
      </c>
      <c r="O69" s="4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 s="7">
        <f t="shared" si="13"/>
        <v>1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 s="4">
        <f t="shared" si="9"/>
        <v>42943.208333333328</v>
      </c>
      <c r="N70">
        <v>1505192400</v>
      </c>
      <c r="O70" s="4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 s="7">
        <f t="shared" si="13"/>
        <v>7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 s="4">
        <f t="shared" si="9"/>
        <v>40531.25</v>
      </c>
      <c r="N71">
        <v>1295676000</v>
      </c>
      <c r="O71" s="4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 s="7">
        <f t="shared" si="13"/>
        <v>12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 s="4">
        <f t="shared" si="9"/>
        <v>40484.208333333336</v>
      </c>
      <c r="N72">
        <v>1292911200</v>
      </c>
      <c r="O72" s="4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 s="7">
        <f t="shared" si="13"/>
        <v>11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 s="4">
        <f t="shared" si="9"/>
        <v>43799.25</v>
      </c>
      <c r="N73">
        <v>1575439200</v>
      </c>
      <c r="O73" s="4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 s="7">
        <f t="shared" si="13"/>
        <v>11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 s="4">
        <f t="shared" si="9"/>
        <v>42186.208333333328</v>
      </c>
      <c r="N74">
        <v>1438837200</v>
      </c>
      <c r="O74" s="4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 s="7">
        <f t="shared" si="13"/>
        <v>7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 s="4">
        <f t="shared" si="9"/>
        <v>42701.25</v>
      </c>
      <c r="N75">
        <v>1480485600</v>
      </c>
      <c r="O75" s="4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 s="7">
        <f t="shared" si="13"/>
        <v>11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 s="4">
        <f t="shared" si="9"/>
        <v>42456.208333333328</v>
      </c>
      <c r="N76">
        <v>1459141200</v>
      </c>
      <c r="O76" s="4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 s="7">
        <f t="shared" si="13"/>
        <v>3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 s="4">
        <f t="shared" si="9"/>
        <v>43296.208333333328</v>
      </c>
      <c r="N77">
        <v>1532322000</v>
      </c>
      <c r="O77" s="4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 s="7">
        <f t="shared" si="13"/>
        <v>7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 s="4">
        <f t="shared" si="9"/>
        <v>42027.25</v>
      </c>
      <c r="N78">
        <v>1426222800</v>
      </c>
      <c r="O78" s="4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 s="7">
        <f t="shared" si="13"/>
        <v>1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 s="4">
        <f t="shared" si="9"/>
        <v>40448.208333333336</v>
      </c>
      <c r="N79">
        <v>1286773200</v>
      </c>
      <c r="O79" s="4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 s="7">
        <f t="shared" si="13"/>
        <v>9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 s="4">
        <f t="shared" si="9"/>
        <v>43206.208333333328</v>
      </c>
      <c r="N80">
        <v>1523941200</v>
      </c>
      <c r="O80" s="4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 s="7">
        <f t="shared" si="13"/>
        <v>4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 s="4">
        <f t="shared" si="9"/>
        <v>43267.208333333328</v>
      </c>
      <c r="N81">
        <v>1529557200</v>
      </c>
      <c r="O81" s="4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 s="7">
        <f t="shared" si="13"/>
        <v>6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 s="4">
        <f t="shared" si="9"/>
        <v>42976.208333333328</v>
      </c>
      <c r="N82">
        <v>1506574800</v>
      </c>
      <c r="O82" s="4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 s="7">
        <f t="shared" si="13"/>
        <v>8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 s="4">
        <f t="shared" si="9"/>
        <v>43062.25</v>
      </c>
      <c r="N83">
        <v>1513576800</v>
      </c>
      <c r="O83" s="4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 s="7">
        <f t="shared" si="13"/>
        <v>11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 s="4">
        <f t="shared" si="9"/>
        <v>43482.25</v>
      </c>
      <c r="N84">
        <v>1548309600</v>
      </c>
      <c r="O84" s="4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 s="7">
        <f t="shared" si="13"/>
        <v>1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 s="4">
        <f t="shared" si="9"/>
        <v>42579.208333333328</v>
      </c>
      <c r="N85">
        <v>1471582800</v>
      </c>
      <c r="O85" s="4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 s="7">
        <f t="shared" si="13"/>
        <v>7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 s="4">
        <f t="shared" si="9"/>
        <v>41118.208333333336</v>
      </c>
      <c r="N86">
        <v>1344315600</v>
      </c>
      <c r="O86" s="4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 s="7">
        <f t="shared" si="13"/>
        <v>7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 s="4">
        <f t="shared" si="9"/>
        <v>40797.208333333336</v>
      </c>
      <c r="N87">
        <v>1316408400</v>
      </c>
      <c r="O87" s="4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 s="7">
        <f t="shared" si="13"/>
        <v>9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 s="4">
        <f t="shared" si="9"/>
        <v>42128.208333333328</v>
      </c>
      <c r="N88">
        <v>1431838800</v>
      </c>
      <c r="O88" s="4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 s="7">
        <f t="shared" si="13"/>
        <v>5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 s="4">
        <f t="shared" si="9"/>
        <v>40610.25</v>
      </c>
      <c r="N89">
        <v>1300510800</v>
      </c>
      <c r="O89" s="4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 s="7">
        <f t="shared" si="13"/>
        <v>3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 s="4">
        <f t="shared" si="9"/>
        <v>42110.208333333328</v>
      </c>
      <c r="N90">
        <v>1431061200</v>
      </c>
      <c r="O90" s="4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 s="7">
        <f t="shared" si="13"/>
        <v>4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 s="4">
        <f t="shared" si="9"/>
        <v>40283.208333333336</v>
      </c>
      <c r="N91">
        <v>1271480400</v>
      </c>
      <c r="O91" s="4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 s="7">
        <f t="shared" si="13"/>
        <v>4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 s="4">
        <f t="shared" si="9"/>
        <v>42425.25</v>
      </c>
      <c r="N92">
        <v>1456380000</v>
      </c>
      <c r="O92" s="4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 s="7">
        <f t="shared" si="13"/>
        <v>2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 s="4">
        <f t="shared" si="9"/>
        <v>42588.208333333328</v>
      </c>
      <c r="N93">
        <v>1472878800</v>
      </c>
      <c r="O93" s="4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 s="7">
        <f t="shared" si="13"/>
        <v>8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 s="4">
        <f t="shared" si="9"/>
        <v>40352.208333333336</v>
      </c>
      <c r="N94">
        <v>1277355600</v>
      </c>
      <c r="O94" s="4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 s="7">
        <f t="shared" si="13"/>
        <v>6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 s="4">
        <f t="shared" si="9"/>
        <v>41202.208333333336</v>
      </c>
      <c r="N95">
        <v>1351054800</v>
      </c>
      <c r="O95" s="4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 s="7">
        <f t="shared" si="13"/>
        <v>10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 s="4">
        <f t="shared" si="9"/>
        <v>43562.208333333328</v>
      </c>
      <c r="N96">
        <v>1555563600</v>
      </c>
      <c r="O96" s="4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 s="7">
        <f t="shared" si="13"/>
        <v>4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 s="4">
        <f t="shared" si="9"/>
        <v>43752.208333333328</v>
      </c>
      <c r="N97">
        <v>1571634000</v>
      </c>
      <c r="O97" s="4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 s="7">
        <f t="shared" si="13"/>
        <v>10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 s="4">
        <f t="shared" si="9"/>
        <v>40612.25</v>
      </c>
      <c r="N98">
        <v>1300856400</v>
      </c>
      <c r="O98" s="4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 s="7">
        <f t="shared" si="13"/>
        <v>3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 s="4">
        <f t="shared" si="9"/>
        <v>42180.208333333328</v>
      </c>
      <c r="N99">
        <v>1439874000</v>
      </c>
      <c r="O99" s="4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 s="7">
        <f t="shared" si="13"/>
        <v>6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 s="4">
        <f t="shared" si="9"/>
        <v>42212.208333333328</v>
      </c>
      <c r="N100">
        <v>1438318800</v>
      </c>
      <c r="O100" s="4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 s="7">
        <f t="shared" si="13"/>
        <v>7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 s="4">
        <f t="shared" si="9"/>
        <v>41968.25</v>
      </c>
      <c r="N101">
        <v>1419400800</v>
      </c>
      <c r="O101" s="4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 s="7">
        <f t="shared" si="13"/>
        <v>11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 s="4">
        <f t="shared" si="9"/>
        <v>40835.208333333336</v>
      </c>
      <c r="N102">
        <v>1320555600</v>
      </c>
      <c r="O102" s="4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 s="7">
        <f t="shared" si="13"/>
        <v>10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 s="4">
        <f t="shared" si="9"/>
        <v>42056.25</v>
      </c>
      <c r="N103">
        <v>1425103200</v>
      </c>
      <c r="O103" s="4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 s="7">
        <f t="shared" si="13"/>
        <v>2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 s="4">
        <f t="shared" si="9"/>
        <v>43234.208333333328</v>
      </c>
      <c r="N104">
        <v>1526878800</v>
      </c>
      <c r="O104" s="4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 s="7">
        <f t="shared" si="13"/>
        <v>5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 s="4">
        <f t="shared" si="9"/>
        <v>40475.208333333336</v>
      </c>
      <c r="N105">
        <v>1288674000</v>
      </c>
      <c r="O105" s="4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 s="7">
        <f t="shared" si="13"/>
        <v>10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 s="4">
        <f t="shared" si="9"/>
        <v>42878.208333333328</v>
      </c>
      <c r="N106">
        <v>1495602000</v>
      </c>
      <c r="O106" s="4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 s="7">
        <f t="shared" si="13"/>
        <v>5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 s="4">
        <f t="shared" si="9"/>
        <v>41366.208333333336</v>
      </c>
      <c r="N107">
        <v>1366434000</v>
      </c>
      <c r="O107" s="4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 s="7">
        <f t="shared" si="13"/>
        <v>4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 s="4">
        <f t="shared" si="9"/>
        <v>43716.208333333328</v>
      </c>
      <c r="N108">
        <v>1568350800</v>
      </c>
      <c r="O108" s="4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 s="7">
        <f t="shared" si="13"/>
        <v>9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 s="4">
        <f t="shared" si="9"/>
        <v>43213.208333333328</v>
      </c>
      <c r="N109">
        <v>1525928400</v>
      </c>
      <c r="O109" s="4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 s="7">
        <f t="shared" si="13"/>
        <v>4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 s="4">
        <f t="shared" si="9"/>
        <v>41005.208333333336</v>
      </c>
      <c r="N110">
        <v>1336885200</v>
      </c>
      <c r="O110" s="4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 s="7">
        <f t="shared" si="13"/>
        <v>4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 s="4">
        <f t="shared" si="9"/>
        <v>41651.25</v>
      </c>
      <c r="N111">
        <v>1389679200</v>
      </c>
      <c r="O111" s="4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 s="7">
        <f t="shared" si="13"/>
        <v>1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 s="4">
        <f t="shared" si="9"/>
        <v>43354.208333333328</v>
      </c>
      <c r="N112">
        <v>1538283600</v>
      </c>
      <c r="O112" s="4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 s="7">
        <f t="shared" si="13"/>
        <v>9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 s="4">
        <f t="shared" si="9"/>
        <v>41174.208333333336</v>
      </c>
      <c r="N113">
        <v>1348808400</v>
      </c>
      <c r="O113" s="4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 s="7">
        <f t="shared" si="13"/>
        <v>9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 s="4">
        <f t="shared" si="9"/>
        <v>41875.208333333336</v>
      </c>
      <c r="N114">
        <v>1410152400</v>
      </c>
      <c r="O114" s="4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 s="7">
        <f t="shared" si="13"/>
        <v>8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 s="4">
        <f t="shared" si="9"/>
        <v>42990.208333333328</v>
      </c>
      <c r="N115">
        <v>1505797200</v>
      </c>
      <c r="O115" s="4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 s="7">
        <f t="shared" si="13"/>
        <v>9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 s="4">
        <f t="shared" si="9"/>
        <v>43564.208333333328</v>
      </c>
      <c r="N116">
        <v>1554872400</v>
      </c>
      <c r="O116" s="4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 s="7">
        <f t="shared" si="13"/>
        <v>4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 s="4">
        <f t="shared" si="9"/>
        <v>43056.25</v>
      </c>
      <c r="N117">
        <v>1513922400</v>
      </c>
      <c r="O117" s="4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 s="7">
        <f t="shared" si="13"/>
        <v>11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 s="4">
        <f t="shared" si="9"/>
        <v>42265.208333333328</v>
      </c>
      <c r="N118">
        <v>1442638800</v>
      </c>
      <c r="O118" s="4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 s="7">
        <f t="shared" si="13"/>
        <v>9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 s="4">
        <f t="shared" si="9"/>
        <v>40808.208333333336</v>
      </c>
      <c r="N119">
        <v>1317186000</v>
      </c>
      <c r="O119" s="4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 s="7">
        <f t="shared" si="13"/>
        <v>9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 s="4">
        <f t="shared" si="9"/>
        <v>41665.25</v>
      </c>
      <c r="N120">
        <v>1391234400</v>
      </c>
      <c r="O120" s="4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 s="7">
        <f t="shared" si="13"/>
        <v>1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 s="4">
        <f t="shared" si="9"/>
        <v>41806.208333333336</v>
      </c>
      <c r="N121">
        <v>1404363600</v>
      </c>
      <c r="O121" s="4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 s="7">
        <f t="shared" si="13"/>
        <v>6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 s="4">
        <f t="shared" si="9"/>
        <v>42111.208333333328</v>
      </c>
      <c r="N122">
        <v>1429592400</v>
      </c>
      <c r="O122" s="4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 s="7">
        <f t="shared" si="13"/>
        <v>4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 s="4">
        <f t="shared" si="9"/>
        <v>41917.208333333336</v>
      </c>
      <c r="N123">
        <v>1413608400</v>
      </c>
      <c r="O123" s="4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 s="7">
        <f t="shared" si="13"/>
        <v>10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 s="4">
        <f t="shared" si="9"/>
        <v>41970.25</v>
      </c>
      <c r="N124">
        <v>1419400800</v>
      </c>
      <c r="O124" s="4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 s="7">
        <f t="shared" si="13"/>
        <v>11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 s="4">
        <f t="shared" si="9"/>
        <v>42332.25</v>
      </c>
      <c r="N125">
        <v>1448604000</v>
      </c>
      <c r="O125" s="4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 s="7">
        <f t="shared" si="13"/>
        <v>11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 s="4">
        <f t="shared" si="9"/>
        <v>43598.208333333328</v>
      </c>
      <c r="N126">
        <v>1562302800</v>
      </c>
      <c r="O126" s="4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 s="7">
        <f t="shared" si="13"/>
        <v>5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 s="4">
        <f t="shared" si="9"/>
        <v>43362.208333333328</v>
      </c>
      <c r="N127">
        <v>1537678800</v>
      </c>
      <c r="O127" s="4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 s="7">
        <f t="shared" si="13"/>
        <v>9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 s="4">
        <f t="shared" si="9"/>
        <v>42596.208333333328</v>
      </c>
      <c r="N128">
        <v>1473570000</v>
      </c>
      <c r="O128" s="4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 s="7">
        <f t="shared" si="13"/>
        <v>8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 s="4">
        <f t="shared" si="9"/>
        <v>40310.208333333336</v>
      </c>
      <c r="N129">
        <v>1273899600</v>
      </c>
      <c r="O129" s="4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 s="7">
        <f t="shared" si="13"/>
        <v>5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 s="4">
        <f t="shared" si="9"/>
        <v>40417.208333333336</v>
      </c>
      <c r="N130">
        <v>1284008400</v>
      </c>
      <c r="O130" s="4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 s="7">
        <f t="shared" si="13"/>
        <v>8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 s="4">
        <f t="shared" ref="M131:M194" si="16">(((L131/60)/60)/24)+DATE(1970,1,1)</f>
        <v>42038.25</v>
      </c>
      <c r="N131">
        <v>1425103200</v>
      </c>
      <c r="O131" s="4">
        <f t="shared" ref="O131:O194" si="17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 s="7">
        <f t="shared" ref="U131:U194" si="20">MONTH(M131)</f>
        <v>2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 s="4">
        <f t="shared" si="16"/>
        <v>40842.208333333336</v>
      </c>
      <c r="N132">
        <v>1320991200</v>
      </c>
      <c r="O132" s="4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 s="7">
        <f t="shared" si="20"/>
        <v>10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 s="4">
        <f t="shared" si="16"/>
        <v>41607.25</v>
      </c>
      <c r="N133">
        <v>1386828000</v>
      </c>
      <c r="O133" s="4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 s="7">
        <f t="shared" si="20"/>
        <v>11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 s="4">
        <f t="shared" si="16"/>
        <v>43112.25</v>
      </c>
      <c r="N134">
        <v>1517119200</v>
      </c>
      <c r="O134" s="4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 s="7">
        <f t="shared" si="20"/>
        <v>1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 s="4">
        <f t="shared" si="16"/>
        <v>40767.208333333336</v>
      </c>
      <c r="N135">
        <v>1315026000</v>
      </c>
      <c r="O135" s="4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 s="7">
        <f t="shared" si="20"/>
        <v>8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 s="4">
        <f t="shared" si="16"/>
        <v>40713.208333333336</v>
      </c>
      <c r="N136">
        <v>1312693200</v>
      </c>
      <c r="O136" s="4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 s="7">
        <f t="shared" si="20"/>
        <v>6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 s="4">
        <f t="shared" si="16"/>
        <v>41340.25</v>
      </c>
      <c r="N137">
        <v>1363064400</v>
      </c>
      <c r="O137" s="4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 s="7">
        <f t="shared" si="20"/>
        <v>3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 s="4">
        <f t="shared" si="16"/>
        <v>41797.208333333336</v>
      </c>
      <c r="N138">
        <v>1403154000</v>
      </c>
      <c r="O138" s="4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 s="7">
        <f t="shared" si="20"/>
        <v>6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 s="4">
        <f t="shared" si="16"/>
        <v>40457.208333333336</v>
      </c>
      <c r="N139">
        <v>1286859600</v>
      </c>
      <c r="O139" s="4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 s="7">
        <f t="shared" si="20"/>
        <v>10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 s="4">
        <f t="shared" si="16"/>
        <v>41180.208333333336</v>
      </c>
      <c r="N140">
        <v>1349326800</v>
      </c>
      <c r="O140" s="4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 s="7">
        <f t="shared" si="20"/>
        <v>9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 s="4">
        <f t="shared" si="16"/>
        <v>42115.208333333328</v>
      </c>
      <c r="N141">
        <v>1430974800</v>
      </c>
      <c r="O141" s="4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 s="7">
        <f t="shared" si="20"/>
        <v>4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 s="4">
        <f t="shared" si="16"/>
        <v>43156.25</v>
      </c>
      <c r="N142">
        <v>1519970400</v>
      </c>
      <c r="O142" s="4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 s="7">
        <f t="shared" si="20"/>
        <v>2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 s="4">
        <f t="shared" si="16"/>
        <v>42167.208333333328</v>
      </c>
      <c r="N143">
        <v>1434603600</v>
      </c>
      <c r="O143" s="4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 s="7">
        <f t="shared" si="20"/>
        <v>6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 s="4">
        <f t="shared" si="16"/>
        <v>41005.208333333336</v>
      </c>
      <c r="N144">
        <v>1337230800</v>
      </c>
      <c r="O144" s="4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 s="7">
        <f t="shared" si="20"/>
        <v>4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 s="4">
        <f t="shared" si="16"/>
        <v>40357.208333333336</v>
      </c>
      <c r="N145">
        <v>1279429200</v>
      </c>
      <c r="O145" s="4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 s="7">
        <f t="shared" si="20"/>
        <v>6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 s="4">
        <f t="shared" si="16"/>
        <v>43633.208333333328</v>
      </c>
      <c r="N146">
        <v>1561438800</v>
      </c>
      <c r="O146" s="4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 s="7">
        <f t="shared" si="20"/>
        <v>6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 s="4">
        <f t="shared" si="16"/>
        <v>41889.208333333336</v>
      </c>
      <c r="N147">
        <v>1410498000</v>
      </c>
      <c r="O147" s="4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 s="7">
        <f t="shared" si="20"/>
        <v>9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 s="4">
        <f t="shared" si="16"/>
        <v>40855.25</v>
      </c>
      <c r="N148">
        <v>1322460000</v>
      </c>
      <c r="O148" s="4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 s="7">
        <f t="shared" si="20"/>
        <v>11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 s="4">
        <f t="shared" si="16"/>
        <v>42534.208333333328</v>
      </c>
      <c r="N149">
        <v>1466312400</v>
      </c>
      <c r="O149" s="4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 s="7">
        <f t="shared" si="20"/>
        <v>6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 s="4">
        <f t="shared" si="16"/>
        <v>42941.208333333328</v>
      </c>
      <c r="N150">
        <v>1501736400</v>
      </c>
      <c r="O150" s="4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 s="7">
        <f t="shared" si="20"/>
        <v>7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 s="4">
        <f t="shared" si="16"/>
        <v>41275.25</v>
      </c>
      <c r="N151">
        <v>1361512800</v>
      </c>
      <c r="O151" s="4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 s="7">
        <f t="shared" si="20"/>
        <v>1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 s="4">
        <f t="shared" si="16"/>
        <v>43450.25</v>
      </c>
      <c r="N152">
        <v>1545026400</v>
      </c>
      <c r="O152" s="4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 s="7">
        <f t="shared" si="20"/>
        <v>12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 s="4">
        <f t="shared" si="16"/>
        <v>41799.208333333336</v>
      </c>
      <c r="N153">
        <v>1406696400</v>
      </c>
      <c r="O153" s="4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 s="7">
        <f t="shared" si="20"/>
        <v>6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 s="4">
        <f t="shared" si="16"/>
        <v>42783.25</v>
      </c>
      <c r="N154">
        <v>1487916000</v>
      </c>
      <c r="O154" s="4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 s="7">
        <f t="shared" si="20"/>
        <v>2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 s="4">
        <f t="shared" si="16"/>
        <v>41201.208333333336</v>
      </c>
      <c r="N155">
        <v>1351141200</v>
      </c>
      <c r="O155" s="4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 s="7">
        <f t="shared" si="20"/>
        <v>10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 s="4">
        <f t="shared" si="16"/>
        <v>42502.208333333328</v>
      </c>
      <c r="N156">
        <v>1465016400</v>
      </c>
      <c r="O156" s="4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 s="7">
        <f t="shared" si="20"/>
        <v>5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 s="4">
        <f t="shared" si="16"/>
        <v>40262.208333333336</v>
      </c>
      <c r="N157">
        <v>1270789200</v>
      </c>
      <c r="O157" s="4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 s="7">
        <f t="shared" si="20"/>
        <v>3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 s="4">
        <f t="shared" si="16"/>
        <v>43743.208333333328</v>
      </c>
      <c r="N158">
        <v>1572325200</v>
      </c>
      <c r="O158" s="4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 s="7">
        <f t="shared" si="20"/>
        <v>10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 s="4">
        <f t="shared" si="16"/>
        <v>41638.25</v>
      </c>
      <c r="N159">
        <v>1389420000</v>
      </c>
      <c r="O159" s="4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 s="7">
        <f t="shared" si="20"/>
        <v>12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 s="4">
        <f t="shared" si="16"/>
        <v>42346.25</v>
      </c>
      <c r="N160">
        <v>1449640800</v>
      </c>
      <c r="O160" s="4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 s="7">
        <f t="shared" si="20"/>
        <v>12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 s="4">
        <f t="shared" si="16"/>
        <v>43551.208333333328</v>
      </c>
      <c r="N161">
        <v>1555218000</v>
      </c>
      <c r="O161" s="4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 s="7">
        <f t="shared" si="20"/>
        <v>3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 s="4">
        <f t="shared" si="16"/>
        <v>43582.208333333328</v>
      </c>
      <c r="N162">
        <v>1557723600</v>
      </c>
      <c r="O162" s="4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 s="7">
        <f t="shared" si="20"/>
        <v>4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 s="4">
        <f t="shared" si="16"/>
        <v>42270.208333333328</v>
      </c>
      <c r="N163">
        <v>1443502800</v>
      </c>
      <c r="O163" s="4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 s="7">
        <f t="shared" si="20"/>
        <v>9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 s="4">
        <f t="shared" si="16"/>
        <v>43442.25</v>
      </c>
      <c r="N164">
        <v>1546840800</v>
      </c>
      <c r="O164" s="4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 s="7">
        <f t="shared" si="20"/>
        <v>12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 s="4">
        <f t="shared" si="16"/>
        <v>43028.208333333328</v>
      </c>
      <c r="N165">
        <v>1512712800</v>
      </c>
      <c r="O165" s="4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 s="7">
        <f t="shared" si="20"/>
        <v>10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 s="4">
        <f t="shared" si="16"/>
        <v>43016.208333333328</v>
      </c>
      <c r="N166">
        <v>1507525200</v>
      </c>
      <c r="O166" s="4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 s="7">
        <f t="shared" si="20"/>
        <v>10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 s="4">
        <f t="shared" si="16"/>
        <v>42948.208333333328</v>
      </c>
      <c r="N167">
        <v>1504328400</v>
      </c>
      <c r="O167" s="4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 s="7">
        <f t="shared" si="20"/>
        <v>8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 s="4">
        <f t="shared" si="16"/>
        <v>40534.25</v>
      </c>
      <c r="N168">
        <v>1293343200</v>
      </c>
      <c r="O168" s="4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 s="7">
        <f t="shared" si="20"/>
        <v>12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 s="4">
        <f t="shared" si="16"/>
        <v>41435.208333333336</v>
      </c>
      <c r="N169">
        <v>1371704400</v>
      </c>
      <c r="O169" s="4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 s="7">
        <f t="shared" si="20"/>
        <v>6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 s="4">
        <f t="shared" si="16"/>
        <v>43518.25</v>
      </c>
      <c r="N170">
        <v>1552798800</v>
      </c>
      <c r="O170" s="4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 s="7">
        <f t="shared" si="20"/>
        <v>2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 s="4">
        <f t="shared" si="16"/>
        <v>41077.208333333336</v>
      </c>
      <c r="N171">
        <v>1342328400</v>
      </c>
      <c r="O171" s="4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 s="7">
        <f t="shared" si="20"/>
        <v>6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 s="4">
        <f t="shared" si="16"/>
        <v>42950.208333333328</v>
      </c>
      <c r="N172">
        <v>1502341200</v>
      </c>
      <c r="O172" s="4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 s="7">
        <f t="shared" si="20"/>
        <v>8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 s="4">
        <f t="shared" si="16"/>
        <v>41718.208333333336</v>
      </c>
      <c r="N173">
        <v>1397192400</v>
      </c>
      <c r="O173" s="4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 s="7">
        <f t="shared" si="20"/>
        <v>3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 s="4">
        <f t="shared" si="16"/>
        <v>41839.208333333336</v>
      </c>
      <c r="N174">
        <v>1407042000</v>
      </c>
      <c r="O174" s="4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 s="7">
        <f t="shared" si="20"/>
        <v>7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 s="4">
        <f t="shared" si="16"/>
        <v>41412.208333333336</v>
      </c>
      <c r="N175">
        <v>1369371600</v>
      </c>
      <c r="O175" s="4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 s="7">
        <f t="shared" si="20"/>
        <v>5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 s="4">
        <f t="shared" si="16"/>
        <v>42282.208333333328</v>
      </c>
      <c r="N176">
        <v>1444107600</v>
      </c>
      <c r="O176" s="4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 s="7">
        <f t="shared" si="20"/>
        <v>10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 s="4">
        <f t="shared" si="16"/>
        <v>42613.208333333328</v>
      </c>
      <c r="N177">
        <v>1474261200</v>
      </c>
      <c r="O177" s="4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 s="7">
        <f t="shared" si="20"/>
        <v>8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 s="4">
        <f t="shared" si="16"/>
        <v>42616.208333333328</v>
      </c>
      <c r="N178">
        <v>1473656400</v>
      </c>
      <c r="O178" s="4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 s="7">
        <f t="shared" si="20"/>
        <v>9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 s="4">
        <f t="shared" si="16"/>
        <v>40497.25</v>
      </c>
      <c r="N179">
        <v>1291960800</v>
      </c>
      <c r="O179" s="4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 s="7">
        <f t="shared" si="20"/>
        <v>11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 s="4">
        <f t="shared" si="16"/>
        <v>42999.208333333328</v>
      </c>
      <c r="N180">
        <v>1506747600</v>
      </c>
      <c r="O180" s="4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 s="7">
        <f t="shared" si="20"/>
        <v>9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 s="4">
        <f t="shared" si="16"/>
        <v>41350.208333333336</v>
      </c>
      <c r="N181">
        <v>1363582800</v>
      </c>
      <c r="O181" s="4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 s="7">
        <f t="shared" si="20"/>
        <v>3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 s="4">
        <f t="shared" si="16"/>
        <v>40259.208333333336</v>
      </c>
      <c r="N182">
        <v>1269666000</v>
      </c>
      <c r="O182" s="4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 s="7">
        <f t="shared" si="20"/>
        <v>3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 s="4">
        <f t="shared" si="16"/>
        <v>43012.208333333328</v>
      </c>
      <c r="N183">
        <v>1508648400</v>
      </c>
      <c r="O183" s="4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 s="7">
        <f t="shared" si="20"/>
        <v>10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 s="4">
        <f t="shared" si="16"/>
        <v>43631.208333333328</v>
      </c>
      <c r="N184">
        <v>1561957200</v>
      </c>
      <c r="O184" s="4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 s="7">
        <f t="shared" si="20"/>
        <v>6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 s="4">
        <f t="shared" si="16"/>
        <v>40430.208333333336</v>
      </c>
      <c r="N185">
        <v>1285131600</v>
      </c>
      <c r="O185" s="4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 s="7">
        <f t="shared" si="20"/>
        <v>9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 s="4">
        <f t="shared" si="16"/>
        <v>43588.208333333328</v>
      </c>
      <c r="N186">
        <v>1556946000</v>
      </c>
      <c r="O186" s="4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 s="7">
        <f t="shared" si="20"/>
        <v>5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 s="4">
        <f t="shared" si="16"/>
        <v>43233.208333333328</v>
      </c>
      <c r="N187">
        <v>1527138000</v>
      </c>
      <c r="O187" s="4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 s="7">
        <f t="shared" si="20"/>
        <v>5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 s="4">
        <f t="shared" si="16"/>
        <v>41782.208333333336</v>
      </c>
      <c r="N188">
        <v>1402117200</v>
      </c>
      <c r="O188" s="4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 s="7">
        <f t="shared" si="20"/>
        <v>5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 s="4">
        <f t="shared" si="16"/>
        <v>41328.25</v>
      </c>
      <c r="N189">
        <v>1364014800</v>
      </c>
      <c r="O189" s="4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 s="7">
        <f t="shared" si="20"/>
        <v>2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 s="4">
        <f t="shared" si="16"/>
        <v>41975.25</v>
      </c>
      <c r="N190">
        <v>1417586400</v>
      </c>
      <c r="O190" s="4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 s="7">
        <f t="shared" si="20"/>
        <v>12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 s="4">
        <f t="shared" si="16"/>
        <v>42433.25</v>
      </c>
      <c r="N191">
        <v>1457071200</v>
      </c>
      <c r="O191" s="4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 s="7">
        <f t="shared" si="20"/>
        <v>3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 s="4">
        <f t="shared" si="16"/>
        <v>41429.208333333336</v>
      </c>
      <c r="N192">
        <v>1370408400</v>
      </c>
      <c r="O192" s="4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 s="7">
        <f t="shared" si="20"/>
        <v>6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 s="4">
        <f t="shared" si="16"/>
        <v>43536.208333333328</v>
      </c>
      <c r="N193">
        <v>1552626000</v>
      </c>
      <c r="O193" s="4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 s="7">
        <f t="shared" si="20"/>
        <v>3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 s="4">
        <f t="shared" si="16"/>
        <v>41817.208333333336</v>
      </c>
      <c r="N194">
        <v>1404190800</v>
      </c>
      <c r="O194" s="4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 s="7">
        <f t="shared" si="20"/>
        <v>6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 s="4">
        <f t="shared" ref="M195:M258" si="23">(((L195/60)/60)/24)+DATE(1970,1,1)</f>
        <v>43198.208333333328</v>
      </c>
      <c r="N195">
        <v>1523509200</v>
      </c>
      <c r="O195" s="4">
        <f t="shared" ref="O195:O258" si="24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 s="7">
        <f t="shared" ref="U195:U258" si="27">MONTH(M195)</f>
        <v>4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 s="4">
        <f t="shared" si="23"/>
        <v>42261.208333333328</v>
      </c>
      <c r="N196">
        <v>1443589200</v>
      </c>
      <c r="O196" s="4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 s="7">
        <f t="shared" si="27"/>
        <v>9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 s="4">
        <f t="shared" si="23"/>
        <v>43310.208333333328</v>
      </c>
      <c r="N197">
        <v>1533445200</v>
      </c>
      <c r="O197" s="4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 s="7">
        <f t="shared" si="27"/>
        <v>7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 s="4">
        <f t="shared" si="23"/>
        <v>42616.208333333328</v>
      </c>
      <c r="N198">
        <v>1474520400</v>
      </c>
      <c r="O198" s="4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 s="7">
        <f t="shared" si="27"/>
        <v>9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 s="4">
        <f t="shared" si="23"/>
        <v>42909.208333333328</v>
      </c>
      <c r="N199">
        <v>1499403600</v>
      </c>
      <c r="O199" s="4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 s="7">
        <f t="shared" si="27"/>
        <v>6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 s="4">
        <f t="shared" si="23"/>
        <v>40396.208333333336</v>
      </c>
      <c r="N200">
        <v>1283576400</v>
      </c>
      <c r="O200" s="4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 s="7">
        <f t="shared" si="27"/>
        <v>8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 s="4">
        <f t="shared" si="23"/>
        <v>42192.208333333328</v>
      </c>
      <c r="N201">
        <v>1436590800</v>
      </c>
      <c r="O201" s="4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 s="7">
        <f t="shared" si="27"/>
        <v>7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 s="4">
        <f t="shared" si="23"/>
        <v>40262.208333333336</v>
      </c>
      <c r="N202">
        <v>1270443600</v>
      </c>
      <c r="O202" s="4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 s="7">
        <f t="shared" si="27"/>
        <v>3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 s="4">
        <f t="shared" si="23"/>
        <v>41845.208333333336</v>
      </c>
      <c r="N203">
        <v>1407819600</v>
      </c>
      <c r="O203" s="4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 s="7">
        <f t="shared" si="27"/>
        <v>7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 s="4">
        <f t="shared" si="23"/>
        <v>40818.208333333336</v>
      </c>
      <c r="N204">
        <v>1317877200</v>
      </c>
      <c r="O204" s="4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 s="7">
        <f t="shared" si="27"/>
        <v>10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 s="4">
        <f t="shared" si="23"/>
        <v>42752.25</v>
      </c>
      <c r="N205">
        <v>1484805600</v>
      </c>
      <c r="O205" s="4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 s="7">
        <f t="shared" si="27"/>
        <v>1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 s="4">
        <f t="shared" si="23"/>
        <v>40636.208333333336</v>
      </c>
      <c r="N206">
        <v>1302670800</v>
      </c>
      <c r="O206" s="4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 s="7">
        <f t="shared" si="27"/>
        <v>4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 s="4">
        <f t="shared" si="23"/>
        <v>43390.208333333328</v>
      </c>
      <c r="N207">
        <v>1540789200</v>
      </c>
      <c r="O207" s="4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 s="7">
        <f t="shared" si="27"/>
        <v>10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 s="4">
        <f t="shared" si="23"/>
        <v>40236.25</v>
      </c>
      <c r="N208">
        <v>1268028000</v>
      </c>
      <c r="O208" s="4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 s="7">
        <f t="shared" si="27"/>
        <v>2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 s="4">
        <f t="shared" si="23"/>
        <v>43340.208333333328</v>
      </c>
      <c r="N209">
        <v>1537160400</v>
      </c>
      <c r="O209" s="4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 s="7">
        <f t="shared" si="27"/>
        <v>8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 s="4">
        <f t="shared" si="23"/>
        <v>43048.25</v>
      </c>
      <c r="N210">
        <v>1512280800</v>
      </c>
      <c r="O210" s="4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 s="7">
        <f t="shared" si="27"/>
        <v>11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 s="4">
        <f t="shared" si="23"/>
        <v>42496.208333333328</v>
      </c>
      <c r="N211">
        <v>1463115600</v>
      </c>
      <c r="O211" s="4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 s="7">
        <f t="shared" si="27"/>
        <v>5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 s="4">
        <f t="shared" si="23"/>
        <v>42797.25</v>
      </c>
      <c r="N212">
        <v>1490850000</v>
      </c>
      <c r="O212" s="4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 s="7">
        <f t="shared" si="27"/>
        <v>3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 s="4">
        <f t="shared" si="23"/>
        <v>41513.208333333336</v>
      </c>
      <c r="N213">
        <v>1379653200</v>
      </c>
      <c r="O213" s="4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 s="7">
        <f t="shared" si="27"/>
        <v>8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 s="4">
        <f t="shared" si="23"/>
        <v>43814.25</v>
      </c>
      <c r="N214">
        <v>1580364000</v>
      </c>
      <c r="O214" s="4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 s="7">
        <f t="shared" si="27"/>
        <v>12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 s="4">
        <f t="shared" si="23"/>
        <v>40488.208333333336</v>
      </c>
      <c r="N215">
        <v>1289714400</v>
      </c>
      <c r="O215" s="4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 s="7">
        <f t="shared" si="27"/>
        <v>11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 s="4">
        <f t="shared" si="23"/>
        <v>40409.208333333336</v>
      </c>
      <c r="N216">
        <v>1282712400</v>
      </c>
      <c r="O216" s="4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 s="7">
        <f t="shared" si="27"/>
        <v>8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 s="4">
        <f t="shared" si="23"/>
        <v>43509.25</v>
      </c>
      <c r="N217">
        <v>1550210400</v>
      </c>
      <c r="O217" s="4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 s="7">
        <f t="shared" si="27"/>
        <v>2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 s="4">
        <f t="shared" si="23"/>
        <v>40869.25</v>
      </c>
      <c r="N218">
        <v>1322114400</v>
      </c>
      <c r="O218" s="4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 s="7">
        <f t="shared" si="27"/>
        <v>11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 s="4">
        <f t="shared" si="23"/>
        <v>43583.208333333328</v>
      </c>
      <c r="N219">
        <v>1557205200</v>
      </c>
      <c r="O219" s="4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 s="7">
        <f t="shared" si="27"/>
        <v>4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 s="4">
        <f t="shared" si="23"/>
        <v>40858.25</v>
      </c>
      <c r="N220">
        <v>1323928800</v>
      </c>
      <c r="O220" s="4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 s="7">
        <f t="shared" si="27"/>
        <v>11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 s="4">
        <f t="shared" si="23"/>
        <v>41137.208333333336</v>
      </c>
      <c r="N221">
        <v>1346130000</v>
      </c>
      <c r="O221" s="4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 s="7">
        <f t="shared" si="27"/>
        <v>8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 s="4">
        <f t="shared" si="23"/>
        <v>40725.208333333336</v>
      </c>
      <c r="N222">
        <v>1311051600</v>
      </c>
      <c r="O222" s="4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 s="7">
        <f t="shared" si="27"/>
        <v>7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 s="4">
        <f t="shared" si="23"/>
        <v>41081.208333333336</v>
      </c>
      <c r="N223">
        <v>1340427600</v>
      </c>
      <c r="O223" s="4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 s="7">
        <f t="shared" si="27"/>
        <v>6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 s="4">
        <f t="shared" si="23"/>
        <v>41914.208333333336</v>
      </c>
      <c r="N224">
        <v>1412312400</v>
      </c>
      <c r="O224" s="4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 s="7">
        <f t="shared" si="27"/>
        <v>10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 s="4">
        <f t="shared" si="23"/>
        <v>42445.208333333328</v>
      </c>
      <c r="N225">
        <v>1459314000</v>
      </c>
      <c r="O225" s="4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 s="7">
        <f t="shared" si="27"/>
        <v>3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 s="4">
        <f t="shared" si="23"/>
        <v>41906.208333333336</v>
      </c>
      <c r="N226">
        <v>1415426400</v>
      </c>
      <c r="O226" s="4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 s="7">
        <f t="shared" si="27"/>
        <v>9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 s="4">
        <f t="shared" si="23"/>
        <v>41762.208333333336</v>
      </c>
      <c r="N227">
        <v>1399093200</v>
      </c>
      <c r="O227" s="4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 s="7">
        <f t="shared" si="27"/>
        <v>5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 s="4">
        <f t="shared" si="23"/>
        <v>40276.208333333336</v>
      </c>
      <c r="N228">
        <v>1273899600</v>
      </c>
      <c r="O228" s="4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 s="7">
        <f t="shared" si="27"/>
        <v>4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 s="4">
        <f t="shared" si="23"/>
        <v>42139.208333333328</v>
      </c>
      <c r="N229">
        <v>1432184400</v>
      </c>
      <c r="O229" s="4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 s="7">
        <f t="shared" si="27"/>
        <v>5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 s="4">
        <f t="shared" si="23"/>
        <v>42613.208333333328</v>
      </c>
      <c r="N230">
        <v>1474779600</v>
      </c>
      <c r="O230" s="4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 s="7">
        <f t="shared" si="27"/>
        <v>8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 s="4">
        <f t="shared" si="23"/>
        <v>42887.208333333328</v>
      </c>
      <c r="N231">
        <v>1500440400</v>
      </c>
      <c r="O231" s="4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 s="7">
        <f t="shared" si="27"/>
        <v>6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 s="4">
        <f t="shared" si="23"/>
        <v>43805.25</v>
      </c>
      <c r="N232">
        <v>1575612000</v>
      </c>
      <c r="O232" s="4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 s="7">
        <f t="shared" si="27"/>
        <v>12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 s="4">
        <f t="shared" si="23"/>
        <v>41415.208333333336</v>
      </c>
      <c r="N233">
        <v>1374123600</v>
      </c>
      <c r="O233" s="4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 s="7">
        <f t="shared" si="27"/>
        <v>5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 s="4">
        <f t="shared" si="23"/>
        <v>42576.208333333328</v>
      </c>
      <c r="N234">
        <v>1469509200</v>
      </c>
      <c r="O234" s="4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 s="7">
        <f t="shared" si="27"/>
        <v>7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 s="4">
        <f t="shared" si="23"/>
        <v>40706.208333333336</v>
      </c>
      <c r="N235">
        <v>1309237200</v>
      </c>
      <c r="O235" s="4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 s="7">
        <f t="shared" si="27"/>
        <v>6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 s="4">
        <f t="shared" si="23"/>
        <v>42969.208333333328</v>
      </c>
      <c r="N236">
        <v>1503982800</v>
      </c>
      <c r="O236" s="4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 s="7">
        <f t="shared" si="27"/>
        <v>8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 s="4">
        <f t="shared" si="23"/>
        <v>42779.25</v>
      </c>
      <c r="N237">
        <v>1487397600</v>
      </c>
      <c r="O237" s="4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 s="7">
        <f t="shared" si="27"/>
        <v>2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 s="4">
        <f t="shared" si="23"/>
        <v>43641.208333333328</v>
      </c>
      <c r="N238">
        <v>1562043600</v>
      </c>
      <c r="O238" s="4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 s="7">
        <f t="shared" si="27"/>
        <v>6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 s="4">
        <f t="shared" si="23"/>
        <v>41754.208333333336</v>
      </c>
      <c r="N239">
        <v>1398574800</v>
      </c>
      <c r="O239" s="4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 s="7">
        <f t="shared" si="27"/>
        <v>4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 s="4">
        <f t="shared" si="23"/>
        <v>43083.25</v>
      </c>
      <c r="N240">
        <v>1515391200</v>
      </c>
      <c r="O240" s="4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 s="7">
        <f t="shared" si="27"/>
        <v>12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 s="4">
        <f t="shared" si="23"/>
        <v>42245.208333333328</v>
      </c>
      <c r="N241">
        <v>1441170000</v>
      </c>
      <c r="O241" s="4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 s="7">
        <f t="shared" si="27"/>
        <v>8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 s="4">
        <f t="shared" si="23"/>
        <v>40396.208333333336</v>
      </c>
      <c r="N242">
        <v>1281157200</v>
      </c>
      <c r="O242" s="4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 s="7">
        <f t="shared" si="27"/>
        <v>8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 s="4">
        <f t="shared" si="23"/>
        <v>41742.208333333336</v>
      </c>
      <c r="N243">
        <v>1398229200</v>
      </c>
      <c r="O243" s="4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 s="7">
        <f t="shared" si="27"/>
        <v>4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 s="4">
        <f t="shared" si="23"/>
        <v>42865.208333333328</v>
      </c>
      <c r="N244">
        <v>1495256400</v>
      </c>
      <c r="O244" s="4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 s="7">
        <f t="shared" si="27"/>
        <v>5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 s="4">
        <f t="shared" si="23"/>
        <v>43163.25</v>
      </c>
      <c r="N245">
        <v>1520402400</v>
      </c>
      <c r="O245" s="4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 s="7">
        <f t="shared" si="27"/>
        <v>3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 s="4">
        <f t="shared" si="23"/>
        <v>41834.208333333336</v>
      </c>
      <c r="N246">
        <v>1409806800</v>
      </c>
      <c r="O246" s="4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 s="7">
        <f t="shared" si="27"/>
        <v>7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 s="4">
        <f t="shared" si="23"/>
        <v>41736.208333333336</v>
      </c>
      <c r="N247">
        <v>1396933200</v>
      </c>
      <c r="O247" s="4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 s="7">
        <f t="shared" si="27"/>
        <v>4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 s="4">
        <f t="shared" si="23"/>
        <v>41491.208333333336</v>
      </c>
      <c r="N248">
        <v>1376024400</v>
      </c>
      <c r="O248" s="4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 s="7">
        <f t="shared" si="27"/>
        <v>8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 s="4">
        <f t="shared" si="23"/>
        <v>42726.25</v>
      </c>
      <c r="N249">
        <v>1483682400</v>
      </c>
      <c r="O249" s="4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 s="7">
        <f t="shared" si="27"/>
        <v>12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 s="4">
        <f t="shared" si="23"/>
        <v>42004.25</v>
      </c>
      <c r="N250">
        <v>1420437600</v>
      </c>
      <c r="O250" s="4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 s="7">
        <f t="shared" si="27"/>
        <v>12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 s="4">
        <f t="shared" si="23"/>
        <v>42006.25</v>
      </c>
      <c r="N251">
        <v>1420783200</v>
      </c>
      <c r="O251" s="4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 s="7">
        <f t="shared" si="27"/>
        <v>1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 s="4">
        <f t="shared" si="23"/>
        <v>40203.25</v>
      </c>
      <c r="N252">
        <v>1267423200</v>
      </c>
      <c r="O252" s="4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 s="7">
        <f t="shared" si="27"/>
        <v>1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 s="4">
        <f t="shared" si="23"/>
        <v>41252.25</v>
      </c>
      <c r="N253">
        <v>1355205600</v>
      </c>
      <c r="O253" s="4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 s="7">
        <f t="shared" si="27"/>
        <v>12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 s="4">
        <f t="shared" si="23"/>
        <v>41572.208333333336</v>
      </c>
      <c r="N254">
        <v>1383109200</v>
      </c>
      <c r="O254" s="4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 s="7">
        <f t="shared" si="27"/>
        <v>10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 s="4">
        <f t="shared" si="23"/>
        <v>40641.208333333336</v>
      </c>
      <c r="N255">
        <v>1303275600</v>
      </c>
      <c r="O255" s="4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 s="7">
        <f t="shared" si="27"/>
        <v>4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 s="4">
        <f t="shared" si="23"/>
        <v>42787.25</v>
      </c>
      <c r="N256">
        <v>1487829600</v>
      </c>
      <c r="O256" s="4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 s="7">
        <f t="shared" si="27"/>
        <v>2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 s="4">
        <f t="shared" si="23"/>
        <v>40590.25</v>
      </c>
      <c r="N257">
        <v>1298268000</v>
      </c>
      <c r="O257" s="4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 s="7">
        <f t="shared" si="27"/>
        <v>2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 s="4">
        <f t="shared" si="23"/>
        <v>42393.25</v>
      </c>
      <c r="N258">
        <v>1456812000</v>
      </c>
      <c r="O258" s="4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 s="7">
        <f t="shared" si="27"/>
        <v>1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 s="4">
        <f t="shared" ref="M259:M322" si="30">(((L259/60)/60)/24)+DATE(1970,1,1)</f>
        <v>41338.25</v>
      </c>
      <c r="N259">
        <v>1363669200</v>
      </c>
      <c r="O259" s="4">
        <f t="shared" ref="O259:O322" si="31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 s="7">
        <f t="shared" ref="U259:U322" si="34">MONTH(M259)</f>
        <v>3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 s="4">
        <f t="shared" si="30"/>
        <v>42712.25</v>
      </c>
      <c r="N260">
        <v>1482904800</v>
      </c>
      <c r="O260" s="4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 s="7">
        <f t="shared" si="34"/>
        <v>12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 s="4">
        <f t="shared" si="30"/>
        <v>41251.25</v>
      </c>
      <c r="N261">
        <v>1356588000</v>
      </c>
      <c r="O261" s="4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 s="7">
        <f t="shared" si="34"/>
        <v>12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 s="4">
        <f t="shared" si="30"/>
        <v>41180.208333333336</v>
      </c>
      <c r="N262">
        <v>1349845200</v>
      </c>
      <c r="O262" s="4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 s="7">
        <f t="shared" si="34"/>
        <v>9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 s="4">
        <f t="shared" si="30"/>
        <v>40415.208333333336</v>
      </c>
      <c r="N263">
        <v>1283058000</v>
      </c>
      <c r="O263" s="4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 s="7">
        <f t="shared" si="34"/>
        <v>8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 s="4">
        <f t="shared" si="30"/>
        <v>40638.208333333336</v>
      </c>
      <c r="N264">
        <v>1304226000</v>
      </c>
      <c r="O264" s="4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 s="7">
        <f t="shared" si="34"/>
        <v>4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 s="4">
        <f t="shared" si="30"/>
        <v>40187.25</v>
      </c>
      <c r="N265">
        <v>1263016800</v>
      </c>
      <c r="O265" s="4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 s="7">
        <f t="shared" si="34"/>
        <v>1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 s="4">
        <f t="shared" si="30"/>
        <v>41317.25</v>
      </c>
      <c r="N266">
        <v>1362031200</v>
      </c>
      <c r="O266" s="4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 s="7">
        <f t="shared" si="34"/>
        <v>2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 s="4">
        <f t="shared" si="30"/>
        <v>42372.25</v>
      </c>
      <c r="N267">
        <v>1455602400</v>
      </c>
      <c r="O267" s="4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 s="7">
        <f t="shared" si="34"/>
        <v>1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 s="4">
        <f t="shared" si="30"/>
        <v>41950.25</v>
      </c>
      <c r="N268">
        <v>1418191200</v>
      </c>
      <c r="O268" s="4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 s="7">
        <f t="shared" si="34"/>
        <v>11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 s="4">
        <f t="shared" si="30"/>
        <v>41206.208333333336</v>
      </c>
      <c r="N269">
        <v>1352440800</v>
      </c>
      <c r="O269" s="4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 s="7">
        <f t="shared" si="34"/>
        <v>10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 s="4">
        <f t="shared" si="30"/>
        <v>41186.208333333336</v>
      </c>
      <c r="N270">
        <v>1353304800</v>
      </c>
      <c r="O270" s="4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 s="7">
        <f t="shared" si="34"/>
        <v>10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 s="4">
        <f t="shared" si="30"/>
        <v>43496.25</v>
      </c>
      <c r="N271">
        <v>1550728800</v>
      </c>
      <c r="O271" s="4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 s="7">
        <f t="shared" si="34"/>
        <v>1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 s="4">
        <f t="shared" si="30"/>
        <v>40514.25</v>
      </c>
      <c r="N272">
        <v>1291442400</v>
      </c>
      <c r="O272" s="4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 s="7">
        <f t="shared" si="34"/>
        <v>12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 s="4">
        <f t="shared" si="30"/>
        <v>42345.25</v>
      </c>
      <c r="N273">
        <v>1452146400</v>
      </c>
      <c r="O273" s="4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 s="7">
        <f t="shared" si="34"/>
        <v>12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 s="4">
        <f t="shared" si="30"/>
        <v>43656.208333333328</v>
      </c>
      <c r="N274">
        <v>1564894800</v>
      </c>
      <c r="O274" s="4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 s="7">
        <f t="shared" si="34"/>
        <v>7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 s="4">
        <f t="shared" si="30"/>
        <v>42995.208333333328</v>
      </c>
      <c r="N275">
        <v>1505883600</v>
      </c>
      <c r="O275" s="4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 s="7">
        <f t="shared" si="34"/>
        <v>9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 s="4">
        <f t="shared" si="30"/>
        <v>43045.25</v>
      </c>
      <c r="N276">
        <v>1510380000</v>
      </c>
      <c r="O276" s="4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 s="7">
        <f t="shared" si="34"/>
        <v>11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 s="4">
        <f t="shared" si="30"/>
        <v>43561.208333333328</v>
      </c>
      <c r="N277">
        <v>1555218000</v>
      </c>
      <c r="O277" s="4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 s="7">
        <f t="shared" si="34"/>
        <v>4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 s="4">
        <f t="shared" si="30"/>
        <v>41018.208333333336</v>
      </c>
      <c r="N278">
        <v>1335243600</v>
      </c>
      <c r="O278" s="4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 s="7">
        <f t="shared" si="34"/>
        <v>4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 s="4">
        <f t="shared" si="30"/>
        <v>40378.208333333336</v>
      </c>
      <c r="N279">
        <v>1279688400</v>
      </c>
      <c r="O279" s="4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 s="7">
        <f t="shared" si="34"/>
        <v>7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 s="4">
        <f t="shared" si="30"/>
        <v>41239.25</v>
      </c>
      <c r="N280">
        <v>1356069600</v>
      </c>
      <c r="O280" s="4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 s="7">
        <f t="shared" si="34"/>
        <v>11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 s="4">
        <f t="shared" si="30"/>
        <v>43346.208333333328</v>
      </c>
      <c r="N281">
        <v>1536210000</v>
      </c>
      <c r="O281" s="4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 s="7">
        <f t="shared" si="34"/>
        <v>9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 s="4">
        <f t="shared" si="30"/>
        <v>43060.25</v>
      </c>
      <c r="N282">
        <v>1511762400</v>
      </c>
      <c r="O282" s="4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 s="7">
        <f t="shared" si="34"/>
        <v>11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 s="4">
        <f t="shared" si="30"/>
        <v>40979.25</v>
      </c>
      <c r="N283">
        <v>1333256400</v>
      </c>
      <c r="O283" s="4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 s="7">
        <f t="shared" si="34"/>
        <v>3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 s="4">
        <f t="shared" si="30"/>
        <v>42701.25</v>
      </c>
      <c r="N284">
        <v>1480744800</v>
      </c>
      <c r="O284" s="4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 s="7">
        <f t="shared" si="34"/>
        <v>11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 s="4">
        <f t="shared" si="30"/>
        <v>42520.208333333328</v>
      </c>
      <c r="N285">
        <v>1465016400</v>
      </c>
      <c r="O285" s="4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 s="7">
        <f t="shared" si="34"/>
        <v>5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 s="4">
        <f t="shared" si="30"/>
        <v>41030.208333333336</v>
      </c>
      <c r="N286">
        <v>1336280400</v>
      </c>
      <c r="O286" s="4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 s="7">
        <f t="shared" si="34"/>
        <v>5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 s="4">
        <f t="shared" si="30"/>
        <v>42623.208333333328</v>
      </c>
      <c r="N287">
        <v>1476766800</v>
      </c>
      <c r="O287" s="4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 s="7">
        <f t="shared" si="34"/>
        <v>9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 s="4">
        <f t="shared" si="30"/>
        <v>42697.25</v>
      </c>
      <c r="N288">
        <v>1480485600</v>
      </c>
      <c r="O288" s="4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 s="7">
        <f t="shared" si="34"/>
        <v>11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 s="4">
        <f t="shared" si="30"/>
        <v>42122.208333333328</v>
      </c>
      <c r="N289">
        <v>1430197200</v>
      </c>
      <c r="O289" s="4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 s="7">
        <f t="shared" si="34"/>
        <v>4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 s="4">
        <f t="shared" si="30"/>
        <v>40982.208333333336</v>
      </c>
      <c r="N290">
        <v>1331787600</v>
      </c>
      <c r="O290" s="4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 s="7">
        <f t="shared" si="34"/>
        <v>3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 s="4">
        <f t="shared" si="30"/>
        <v>42219.208333333328</v>
      </c>
      <c r="N291">
        <v>1438837200</v>
      </c>
      <c r="O291" s="4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 s="7">
        <f t="shared" si="34"/>
        <v>8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 s="4">
        <f t="shared" si="30"/>
        <v>41404.208333333336</v>
      </c>
      <c r="N292">
        <v>1370926800</v>
      </c>
      <c r="O292" s="4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 s="7">
        <f t="shared" si="34"/>
        <v>5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 s="4">
        <f t="shared" si="30"/>
        <v>40831.208333333336</v>
      </c>
      <c r="N293">
        <v>1319000400</v>
      </c>
      <c r="O293" s="4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 s="7">
        <f t="shared" si="34"/>
        <v>10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 s="4">
        <f t="shared" si="30"/>
        <v>40984.208333333336</v>
      </c>
      <c r="N294">
        <v>1333429200</v>
      </c>
      <c r="O294" s="4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 s="7">
        <f t="shared" si="34"/>
        <v>3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 s="4">
        <f t="shared" si="30"/>
        <v>40456.208333333336</v>
      </c>
      <c r="N295">
        <v>1287032400</v>
      </c>
      <c r="O295" s="4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 s="7">
        <f t="shared" si="34"/>
        <v>10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 s="4">
        <f t="shared" si="30"/>
        <v>43399.208333333328</v>
      </c>
      <c r="N296">
        <v>1541570400</v>
      </c>
      <c r="O296" s="4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 s="7">
        <f t="shared" si="34"/>
        <v>10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 s="4">
        <f t="shared" si="30"/>
        <v>41562.208333333336</v>
      </c>
      <c r="N297">
        <v>1383976800</v>
      </c>
      <c r="O297" s="4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 s="7">
        <f t="shared" si="34"/>
        <v>10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 s="4">
        <f t="shared" si="30"/>
        <v>43493.25</v>
      </c>
      <c r="N298">
        <v>1550556000</v>
      </c>
      <c r="O298" s="4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 s="7">
        <f t="shared" si="34"/>
        <v>1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 s="4">
        <f t="shared" si="30"/>
        <v>41653.25</v>
      </c>
      <c r="N299">
        <v>1390456800</v>
      </c>
      <c r="O299" s="4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 s="7">
        <f t="shared" si="34"/>
        <v>1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 s="4">
        <f t="shared" si="30"/>
        <v>42426.25</v>
      </c>
      <c r="N300">
        <v>1458018000</v>
      </c>
      <c r="O300" s="4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 s="7">
        <f t="shared" si="34"/>
        <v>2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 s="4">
        <f t="shared" si="30"/>
        <v>42432.25</v>
      </c>
      <c r="N301">
        <v>1461819600</v>
      </c>
      <c r="O301" s="4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 s="7">
        <f t="shared" si="34"/>
        <v>3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 s="4">
        <f t="shared" si="30"/>
        <v>42977.208333333328</v>
      </c>
      <c r="N302">
        <v>1504155600</v>
      </c>
      <c r="O302" s="4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 s="7">
        <f t="shared" si="34"/>
        <v>8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 s="4">
        <f t="shared" si="30"/>
        <v>42061.25</v>
      </c>
      <c r="N303">
        <v>1426395600</v>
      </c>
      <c r="O303" s="4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 s="7">
        <f t="shared" si="34"/>
        <v>2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 s="4">
        <f t="shared" si="30"/>
        <v>43345.208333333328</v>
      </c>
      <c r="N304">
        <v>1537074000</v>
      </c>
      <c r="O304" s="4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 s="7">
        <f t="shared" si="34"/>
        <v>9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 s="4">
        <f t="shared" si="30"/>
        <v>42376.25</v>
      </c>
      <c r="N305">
        <v>1452578400</v>
      </c>
      <c r="O305" s="4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 s="7">
        <f t="shared" si="34"/>
        <v>1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 s="4">
        <f t="shared" si="30"/>
        <v>42589.208333333328</v>
      </c>
      <c r="N306">
        <v>1474088400</v>
      </c>
      <c r="O306" s="4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 s="7">
        <f t="shared" si="34"/>
        <v>8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 s="4">
        <f t="shared" si="30"/>
        <v>42448.208333333328</v>
      </c>
      <c r="N307">
        <v>1461906000</v>
      </c>
      <c r="O307" s="4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 s="7">
        <f t="shared" si="34"/>
        <v>3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 s="4">
        <f t="shared" si="30"/>
        <v>42930.208333333328</v>
      </c>
      <c r="N308">
        <v>1500267600</v>
      </c>
      <c r="O308" s="4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 s="7">
        <f t="shared" si="34"/>
        <v>7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 s="4">
        <f t="shared" si="30"/>
        <v>41066.208333333336</v>
      </c>
      <c r="N309">
        <v>1340686800</v>
      </c>
      <c r="O309" s="4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 s="7">
        <f t="shared" si="34"/>
        <v>6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 s="4">
        <f t="shared" si="30"/>
        <v>40651.208333333336</v>
      </c>
      <c r="N310">
        <v>1303189200</v>
      </c>
      <c r="O310" s="4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 s="7">
        <f t="shared" si="34"/>
        <v>4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 s="4">
        <f t="shared" si="30"/>
        <v>40807.208333333336</v>
      </c>
      <c r="N311">
        <v>1318309200</v>
      </c>
      <c r="O311" s="4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 s="7">
        <f t="shared" si="34"/>
        <v>9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 s="4">
        <f t="shared" si="30"/>
        <v>40277.208333333336</v>
      </c>
      <c r="N312">
        <v>1272171600</v>
      </c>
      <c r="O312" s="4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 s="7">
        <f t="shared" si="34"/>
        <v>4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 s="4">
        <f t="shared" si="30"/>
        <v>40590.25</v>
      </c>
      <c r="N313">
        <v>1298872800</v>
      </c>
      <c r="O313" s="4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 s="7">
        <f t="shared" si="34"/>
        <v>2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 s="4">
        <f t="shared" si="30"/>
        <v>41572.208333333336</v>
      </c>
      <c r="N314">
        <v>1383282000</v>
      </c>
      <c r="O314" s="4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 s="7">
        <f t="shared" si="34"/>
        <v>10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 s="4">
        <f t="shared" si="30"/>
        <v>40966.25</v>
      </c>
      <c r="N315">
        <v>1330495200</v>
      </c>
      <c r="O315" s="4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 s="7">
        <f t="shared" si="34"/>
        <v>2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 s="4">
        <f t="shared" si="30"/>
        <v>43536.208333333328</v>
      </c>
      <c r="N316">
        <v>1552798800</v>
      </c>
      <c r="O316" s="4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 s="7">
        <f t="shared" si="34"/>
        <v>3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 s="4">
        <f t="shared" si="30"/>
        <v>41783.208333333336</v>
      </c>
      <c r="N317">
        <v>1403413200</v>
      </c>
      <c r="O317" s="4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 s="7">
        <f t="shared" si="34"/>
        <v>5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 s="4">
        <f t="shared" si="30"/>
        <v>43788.25</v>
      </c>
      <c r="N318">
        <v>1574229600</v>
      </c>
      <c r="O318" s="4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 s="7">
        <f t="shared" si="34"/>
        <v>11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 s="4">
        <f t="shared" si="30"/>
        <v>42869.208333333328</v>
      </c>
      <c r="N319">
        <v>1495861200</v>
      </c>
      <c r="O319" s="4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 s="7">
        <f t="shared" si="34"/>
        <v>5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 s="4">
        <f t="shared" si="30"/>
        <v>41684.25</v>
      </c>
      <c r="N320">
        <v>1392530400</v>
      </c>
      <c r="O320" s="4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 s="7">
        <f t="shared" si="34"/>
        <v>2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 s="4">
        <f t="shared" si="30"/>
        <v>40402.208333333336</v>
      </c>
      <c r="N321">
        <v>1283662800</v>
      </c>
      <c r="O321" s="4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 s="7">
        <f t="shared" si="34"/>
        <v>8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 s="4">
        <f t="shared" si="30"/>
        <v>40673.208333333336</v>
      </c>
      <c r="N322">
        <v>1305781200</v>
      </c>
      <c r="O322" s="4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 s="7">
        <f t="shared" si="34"/>
        <v>5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 s="4">
        <f t="shared" ref="M323:M386" si="37">(((L323/60)/60)/24)+DATE(1970,1,1)</f>
        <v>40634.208333333336</v>
      </c>
      <c r="N323">
        <v>1302325200</v>
      </c>
      <c r="O323" s="4">
        <f t="shared" ref="O323:O386" si="38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 s="7">
        <f t="shared" ref="U323:U386" si="41">MONTH(M323)</f>
        <v>4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 s="4">
        <f t="shared" si="37"/>
        <v>40507.25</v>
      </c>
      <c r="N324">
        <v>1291788000</v>
      </c>
      <c r="O324" s="4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 s="7">
        <f t="shared" si="41"/>
        <v>11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 s="4">
        <f t="shared" si="37"/>
        <v>41725.208333333336</v>
      </c>
      <c r="N325">
        <v>1396069200</v>
      </c>
      <c r="O325" s="4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 s="7">
        <f t="shared" si="41"/>
        <v>3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 s="4">
        <f t="shared" si="37"/>
        <v>42176.208333333328</v>
      </c>
      <c r="N326">
        <v>1435899600</v>
      </c>
      <c r="O326" s="4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 s="7">
        <f t="shared" si="41"/>
        <v>6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 s="4">
        <f t="shared" si="37"/>
        <v>43267.208333333328</v>
      </c>
      <c r="N327">
        <v>1531112400</v>
      </c>
      <c r="O327" s="4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 s="7">
        <f t="shared" si="41"/>
        <v>6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 s="4">
        <f t="shared" si="37"/>
        <v>42364.25</v>
      </c>
      <c r="N328">
        <v>1451628000</v>
      </c>
      <c r="O328" s="4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 s="7">
        <f t="shared" si="41"/>
        <v>12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 s="4">
        <f t="shared" si="37"/>
        <v>43705.208333333328</v>
      </c>
      <c r="N329">
        <v>1567314000</v>
      </c>
      <c r="O329" s="4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 s="7">
        <f t="shared" si="41"/>
        <v>8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 s="4">
        <f t="shared" si="37"/>
        <v>43434.25</v>
      </c>
      <c r="N330">
        <v>1544508000</v>
      </c>
      <c r="O330" s="4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 s="7">
        <f t="shared" si="41"/>
        <v>11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 s="4">
        <f t="shared" si="37"/>
        <v>42716.25</v>
      </c>
      <c r="N331">
        <v>1482472800</v>
      </c>
      <c r="O331" s="4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 s="7">
        <f t="shared" si="41"/>
        <v>12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 s="4">
        <f t="shared" si="37"/>
        <v>43077.25</v>
      </c>
      <c r="N332">
        <v>1512799200</v>
      </c>
      <c r="O332" s="4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 s="7">
        <f t="shared" si="41"/>
        <v>12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 s="4">
        <f t="shared" si="37"/>
        <v>40896.25</v>
      </c>
      <c r="N333">
        <v>1324360800</v>
      </c>
      <c r="O333" s="4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 s="7">
        <f t="shared" si="41"/>
        <v>12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 s="4">
        <f t="shared" si="37"/>
        <v>41361.208333333336</v>
      </c>
      <c r="N334">
        <v>1364533200</v>
      </c>
      <c r="O334" s="4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 s="7">
        <f t="shared" si="41"/>
        <v>3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 s="4">
        <f t="shared" si="37"/>
        <v>43424.25</v>
      </c>
      <c r="N335">
        <v>1545112800</v>
      </c>
      <c r="O335" s="4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 s="7">
        <f t="shared" si="41"/>
        <v>11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 s="4">
        <f t="shared" si="37"/>
        <v>43110.25</v>
      </c>
      <c r="N336">
        <v>1516168800</v>
      </c>
      <c r="O336" s="4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 s="7">
        <f t="shared" si="41"/>
        <v>1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 s="4">
        <f t="shared" si="37"/>
        <v>43784.25</v>
      </c>
      <c r="N337">
        <v>1574920800</v>
      </c>
      <c r="O337" s="4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 s="7">
        <f t="shared" si="41"/>
        <v>11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 s="4">
        <f t="shared" si="37"/>
        <v>40527.25</v>
      </c>
      <c r="N338">
        <v>1292479200</v>
      </c>
      <c r="O338" s="4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 s="7">
        <f t="shared" si="41"/>
        <v>12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 s="4">
        <f t="shared" si="37"/>
        <v>43780.25</v>
      </c>
      <c r="N339">
        <v>1573538400</v>
      </c>
      <c r="O339" s="4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 s="7">
        <f t="shared" si="41"/>
        <v>11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 s="4">
        <f t="shared" si="37"/>
        <v>40821.208333333336</v>
      </c>
      <c r="N340">
        <v>1320382800</v>
      </c>
      <c r="O340" s="4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 s="7">
        <f t="shared" si="41"/>
        <v>10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 s="4">
        <f t="shared" si="37"/>
        <v>42949.208333333328</v>
      </c>
      <c r="N341">
        <v>1502859600</v>
      </c>
      <c r="O341" s="4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 s="7">
        <f t="shared" si="41"/>
        <v>8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 s="4">
        <f t="shared" si="37"/>
        <v>40889.25</v>
      </c>
      <c r="N342">
        <v>1323756000</v>
      </c>
      <c r="O342" s="4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 s="7">
        <f t="shared" si="41"/>
        <v>12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 s="4">
        <f t="shared" si="37"/>
        <v>42244.208333333328</v>
      </c>
      <c r="N343">
        <v>1441342800</v>
      </c>
      <c r="O343" s="4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 s="7">
        <f t="shared" si="41"/>
        <v>8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 s="4">
        <f t="shared" si="37"/>
        <v>41475.208333333336</v>
      </c>
      <c r="N344">
        <v>1375333200</v>
      </c>
      <c r="O344" s="4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 s="7">
        <f t="shared" si="41"/>
        <v>7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 s="4">
        <f t="shared" si="37"/>
        <v>41597.25</v>
      </c>
      <c r="N345">
        <v>1389420000</v>
      </c>
      <c r="O345" s="4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 s="7">
        <f t="shared" si="41"/>
        <v>11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 s="4">
        <f t="shared" si="37"/>
        <v>43122.25</v>
      </c>
      <c r="N346">
        <v>1520056800</v>
      </c>
      <c r="O346" s="4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 s="7">
        <f t="shared" si="41"/>
        <v>1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 s="4">
        <f t="shared" si="37"/>
        <v>42194.208333333328</v>
      </c>
      <c r="N347">
        <v>1436504400</v>
      </c>
      <c r="O347" s="4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 s="7">
        <f t="shared" si="41"/>
        <v>7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 s="4">
        <f t="shared" si="37"/>
        <v>42971.208333333328</v>
      </c>
      <c r="N348">
        <v>1508302800</v>
      </c>
      <c r="O348" s="4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 s="7">
        <f t="shared" si="41"/>
        <v>8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 s="4">
        <f t="shared" si="37"/>
        <v>42046.25</v>
      </c>
      <c r="N349">
        <v>1425708000</v>
      </c>
      <c r="O349" s="4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 s="7">
        <f t="shared" si="41"/>
        <v>2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 s="4">
        <f t="shared" si="37"/>
        <v>42782.25</v>
      </c>
      <c r="N350">
        <v>1488348000</v>
      </c>
      <c r="O350" s="4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 s="7">
        <f t="shared" si="41"/>
        <v>2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 s="4">
        <f t="shared" si="37"/>
        <v>42930.208333333328</v>
      </c>
      <c r="N351">
        <v>1502600400</v>
      </c>
      <c r="O351" s="4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 s="7">
        <f t="shared" si="41"/>
        <v>7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 s="4">
        <f t="shared" si="37"/>
        <v>42144.208333333328</v>
      </c>
      <c r="N352">
        <v>1433653200</v>
      </c>
      <c r="O352" s="4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 s="7">
        <f t="shared" si="41"/>
        <v>5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 s="4">
        <f t="shared" si="37"/>
        <v>42240.208333333328</v>
      </c>
      <c r="N353">
        <v>1441602000</v>
      </c>
      <c r="O353" s="4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 s="7">
        <f t="shared" si="41"/>
        <v>8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 s="4">
        <f t="shared" si="37"/>
        <v>42315.25</v>
      </c>
      <c r="N354">
        <v>1447567200</v>
      </c>
      <c r="O354" s="4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 s="7">
        <f t="shared" si="41"/>
        <v>11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 s="4">
        <f t="shared" si="37"/>
        <v>43651.208333333328</v>
      </c>
      <c r="N355">
        <v>1562389200</v>
      </c>
      <c r="O355" s="4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 s="7">
        <f t="shared" si="41"/>
        <v>7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 s="4">
        <f t="shared" si="37"/>
        <v>41520.208333333336</v>
      </c>
      <c r="N356">
        <v>1378789200</v>
      </c>
      <c r="O356" s="4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 s="7">
        <f t="shared" si="41"/>
        <v>9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 s="4">
        <f t="shared" si="37"/>
        <v>42757.25</v>
      </c>
      <c r="N357">
        <v>1488520800</v>
      </c>
      <c r="O357" s="4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 s="7">
        <f t="shared" si="41"/>
        <v>1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 s="4">
        <f t="shared" si="37"/>
        <v>40922.25</v>
      </c>
      <c r="N358">
        <v>1327298400</v>
      </c>
      <c r="O358" s="4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 s="7">
        <f t="shared" si="41"/>
        <v>1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 s="4">
        <f t="shared" si="37"/>
        <v>42250.208333333328</v>
      </c>
      <c r="N359">
        <v>1443416400</v>
      </c>
      <c r="O359" s="4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 s="7">
        <f t="shared" si="41"/>
        <v>9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 s="4">
        <f t="shared" si="37"/>
        <v>43322.208333333328</v>
      </c>
      <c r="N360">
        <v>1534136400</v>
      </c>
      <c r="O360" s="4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 s="7">
        <f t="shared" si="41"/>
        <v>8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 s="4">
        <f t="shared" si="37"/>
        <v>40782.208333333336</v>
      </c>
      <c r="N361">
        <v>1315026000</v>
      </c>
      <c r="O361" s="4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 s="7">
        <f t="shared" si="41"/>
        <v>8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 s="4">
        <f t="shared" si="37"/>
        <v>40544.25</v>
      </c>
      <c r="N362">
        <v>1295071200</v>
      </c>
      <c r="O362" s="4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 s="7">
        <f t="shared" si="41"/>
        <v>1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 s="4">
        <f t="shared" si="37"/>
        <v>43015.208333333328</v>
      </c>
      <c r="N363">
        <v>1509426000</v>
      </c>
      <c r="O363" s="4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 s="7">
        <f t="shared" si="41"/>
        <v>10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 s="4">
        <f t="shared" si="37"/>
        <v>40570.25</v>
      </c>
      <c r="N364">
        <v>1299391200</v>
      </c>
      <c r="O364" s="4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 s="7">
        <f t="shared" si="41"/>
        <v>1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 s="4">
        <f t="shared" si="37"/>
        <v>40904.25</v>
      </c>
      <c r="N365">
        <v>1325052000</v>
      </c>
      <c r="O365" s="4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 s="7">
        <f t="shared" si="41"/>
        <v>12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 s="4">
        <f t="shared" si="37"/>
        <v>43164.25</v>
      </c>
      <c r="N366">
        <v>1522818000</v>
      </c>
      <c r="O366" s="4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 s="7">
        <f t="shared" si="41"/>
        <v>3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 s="4">
        <f t="shared" si="37"/>
        <v>42733.25</v>
      </c>
      <c r="N367">
        <v>1485324000</v>
      </c>
      <c r="O367" s="4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 s="7">
        <f t="shared" si="41"/>
        <v>12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 s="4">
        <f t="shared" si="37"/>
        <v>40546.25</v>
      </c>
      <c r="N368">
        <v>1294120800</v>
      </c>
      <c r="O368" s="4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 s="7">
        <f t="shared" si="41"/>
        <v>1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 s="4">
        <f t="shared" si="37"/>
        <v>41930.208333333336</v>
      </c>
      <c r="N369">
        <v>1415685600</v>
      </c>
      <c r="O369" s="4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 s="7">
        <f t="shared" si="41"/>
        <v>10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 s="4">
        <f t="shared" si="37"/>
        <v>40464.208333333336</v>
      </c>
      <c r="N370">
        <v>1288933200</v>
      </c>
      <c r="O370" s="4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 s="7">
        <f t="shared" si="41"/>
        <v>10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 s="4">
        <f t="shared" si="37"/>
        <v>41308.25</v>
      </c>
      <c r="N371">
        <v>1363237200</v>
      </c>
      <c r="O371" s="4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 s="7">
        <f t="shared" si="41"/>
        <v>2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 s="4">
        <f t="shared" si="37"/>
        <v>43570.208333333328</v>
      </c>
      <c r="N372">
        <v>1555822800</v>
      </c>
      <c r="O372" s="4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 s="7">
        <f t="shared" si="41"/>
        <v>4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 s="4">
        <f t="shared" si="37"/>
        <v>42043.25</v>
      </c>
      <c r="N373">
        <v>1427778000</v>
      </c>
      <c r="O373" s="4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 s="7">
        <f t="shared" si="41"/>
        <v>2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 s="4">
        <f t="shared" si="37"/>
        <v>42012.25</v>
      </c>
      <c r="N374">
        <v>1422424800</v>
      </c>
      <c r="O374" s="4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 s="7">
        <f t="shared" si="41"/>
        <v>1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 s="4">
        <f t="shared" si="37"/>
        <v>42964.208333333328</v>
      </c>
      <c r="N375">
        <v>1503637200</v>
      </c>
      <c r="O375" s="4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 s="7">
        <f t="shared" si="41"/>
        <v>8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 s="4">
        <f t="shared" si="37"/>
        <v>43476.25</v>
      </c>
      <c r="N376">
        <v>1547618400</v>
      </c>
      <c r="O376" s="4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 s="7">
        <f t="shared" si="41"/>
        <v>1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 s="4">
        <f t="shared" si="37"/>
        <v>42293.208333333328</v>
      </c>
      <c r="N377">
        <v>1449900000</v>
      </c>
      <c r="O377" s="4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 s="7">
        <f t="shared" si="41"/>
        <v>10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 s="4">
        <f t="shared" si="37"/>
        <v>41826.208333333336</v>
      </c>
      <c r="N378">
        <v>1405141200</v>
      </c>
      <c r="O378" s="4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 s="7">
        <f t="shared" si="41"/>
        <v>7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 s="4">
        <f t="shared" si="37"/>
        <v>43760.208333333328</v>
      </c>
      <c r="N379">
        <v>1572933600</v>
      </c>
      <c r="O379" s="4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 s="7">
        <f t="shared" si="41"/>
        <v>10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 s="4">
        <f t="shared" si="37"/>
        <v>43241.208333333328</v>
      </c>
      <c r="N380">
        <v>1530162000</v>
      </c>
      <c r="O380" s="4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 s="7">
        <f t="shared" si="41"/>
        <v>5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 s="4">
        <f t="shared" si="37"/>
        <v>40843.208333333336</v>
      </c>
      <c r="N381">
        <v>1320904800</v>
      </c>
      <c r="O381" s="4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 s="7">
        <f t="shared" si="41"/>
        <v>10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 s="4">
        <f t="shared" si="37"/>
        <v>41448.208333333336</v>
      </c>
      <c r="N382">
        <v>1372395600</v>
      </c>
      <c r="O382" s="4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 s="7">
        <f t="shared" si="41"/>
        <v>6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 s="4">
        <f t="shared" si="37"/>
        <v>42163.208333333328</v>
      </c>
      <c r="N383">
        <v>1437714000</v>
      </c>
      <c r="O383" s="4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 s="7">
        <f t="shared" si="41"/>
        <v>6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 s="4">
        <f t="shared" si="37"/>
        <v>43024.208333333328</v>
      </c>
      <c r="N384">
        <v>1509771600</v>
      </c>
      <c r="O384" s="4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 s="7">
        <f t="shared" si="41"/>
        <v>10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 s="4">
        <f t="shared" si="37"/>
        <v>43509.25</v>
      </c>
      <c r="N385">
        <v>1550556000</v>
      </c>
      <c r="O385" s="4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 s="7">
        <f t="shared" si="41"/>
        <v>2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 s="4">
        <f t="shared" si="37"/>
        <v>42776.25</v>
      </c>
      <c r="N386">
        <v>1489039200</v>
      </c>
      <c r="O386" s="4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 s="7">
        <f t="shared" si="41"/>
        <v>2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 s="4">
        <f t="shared" ref="M387:M450" si="44">(((L387/60)/60)/24)+DATE(1970,1,1)</f>
        <v>43553.208333333328</v>
      </c>
      <c r="N387">
        <v>1556600400</v>
      </c>
      <c r="O387" s="4">
        <f t="shared" ref="O387:O450" si="45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 s="7">
        <f t="shared" ref="U387:U450" si="48">MONTH(M387)</f>
        <v>3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 s="4">
        <f t="shared" si="44"/>
        <v>40355.208333333336</v>
      </c>
      <c r="N388">
        <v>1278565200</v>
      </c>
      <c r="O388" s="4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 s="7">
        <f t="shared" si="48"/>
        <v>6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 s="4">
        <f t="shared" si="44"/>
        <v>41072.208333333336</v>
      </c>
      <c r="N389">
        <v>1339909200</v>
      </c>
      <c r="O389" s="4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 s="7">
        <f t="shared" si="48"/>
        <v>6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 s="4">
        <f t="shared" si="44"/>
        <v>40912.25</v>
      </c>
      <c r="N390">
        <v>1325829600</v>
      </c>
      <c r="O390" s="4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 s="7">
        <f t="shared" si="48"/>
        <v>1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 s="4">
        <f t="shared" si="44"/>
        <v>40479.208333333336</v>
      </c>
      <c r="N391">
        <v>1290578400</v>
      </c>
      <c r="O391" s="4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 s="7">
        <f t="shared" si="48"/>
        <v>10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 s="4">
        <f t="shared" si="44"/>
        <v>41530.208333333336</v>
      </c>
      <c r="N392">
        <v>1380344400</v>
      </c>
      <c r="O392" s="4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 s="7">
        <f t="shared" si="48"/>
        <v>9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 s="4">
        <f t="shared" si="44"/>
        <v>41653.25</v>
      </c>
      <c r="N393">
        <v>1389852000</v>
      </c>
      <c r="O393" s="4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 s="7">
        <f t="shared" si="48"/>
        <v>1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 s="4">
        <f t="shared" si="44"/>
        <v>40549.25</v>
      </c>
      <c r="N394">
        <v>1294466400</v>
      </c>
      <c r="O394" s="4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 s="7">
        <f t="shared" si="48"/>
        <v>1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 s="4">
        <f t="shared" si="44"/>
        <v>42933.208333333328</v>
      </c>
      <c r="N395">
        <v>1500354000</v>
      </c>
      <c r="O395" s="4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 s="7">
        <f t="shared" si="48"/>
        <v>7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 s="4">
        <f t="shared" si="44"/>
        <v>41484.208333333336</v>
      </c>
      <c r="N396">
        <v>1375938000</v>
      </c>
      <c r="O396" s="4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 s="7">
        <f t="shared" si="48"/>
        <v>7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 s="4">
        <f t="shared" si="44"/>
        <v>40885.25</v>
      </c>
      <c r="N397">
        <v>1323410400</v>
      </c>
      <c r="O397" s="4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 s="7">
        <f t="shared" si="48"/>
        <v>12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 s="4">
        <f t="shared" si="44"/>
        <v>43378.208333333328</v>
      </c>
      <c r="N398">
        <v>1539406800</v>
      </c>
      <c r="O398" s="4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 s="7">
        <f t="shared" si="48"/>
        <v>10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 s="4">
        <f t="shared" si="44"/>
        <v>41417.208333333336</v>
      </c>
      <c r="N399">
        <v>1369803600</v>
      </c>
      <c r="O399" s="4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 s="7">
        <f t="shared" si="48"/>
        <v>5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 s="4">
        <f t="shared" si="44"/>
        <v>43228.208333333328</v>
      </c>
      <c r="N400">
        <v>1525928400</v>
      </c>
      <c r="O400" s="4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 s="7">
        <f t="shared" si="48"/>
        <v>5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 s="4">
        <f t="shared" si="44"/>
        <v>40576.25</v>
      </c>
      <c r="N401">
        <v>1297231200</v>
      </c>
      <c r="O401" s="4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 s="7">
        <f t="shared" si="48"/>
        <v>2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 s="4">
        <f t="shared" si="44"/>
        <v>41502.208333333336</v>
      </c>
      <c r="N402">
        <v>1378530000</v>
      </c>
      <c r="O402" s="4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 s="7">
        <f t="shared" si="48"/>
        <v>8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 s="4">
        <f t="shared" si="44"/>
        <v>43765.208333333328</v>
      </c>
      <c r="N403">
        <v>1572152400</v>
      </c>
      <c r="O403" s="4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 s="7">
        <f t="shared" si="48"/>
        <v>10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 s="4">
        <f t="shared" si="44"/>
        <v>40914.25</v>
      </c>
      <c r="N404">
        <v>1329890400</v>
      </c>
      <c r="O404" s="4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 s="7">
        <f t="shared" si="48"/>
        <v>1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 s="4">
        <f t="shared" si="44"/>
        <v>40310.208333333336</v>
      </c>
      <c r="N405">
        <v>1276750800</v>
      </c>
      <c r="O405" s="4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 s="7">
        <f t="shared" si="48"/>
        <v>5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 s="4">
        <f t="shared" si="44"/>
        <v>43053.25</v>
      </c>
      <c r="N406">
        <v>1510898400</v>
      </c>
      <c r="O406" s="4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 s="7">
        <f t="shared" si="48"/>
        <v>11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 s="4">
        <f t="shared" si="44"/>
        <v>43255.208333333328</v>
      </c>
      <c r="N407">
        <v>1532408400</v>
      </c>
      <c r="O407" s="4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 s="7">
        <f t="shared" si="48"/>
        <v>6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 s="4">
        <f t="shared" si="44"/>
        <v>41304.25</v>
      </c>
      <c r="N408">
        <v>1360562400</v>
      </c>
      <c r="O408" s="4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 s="7">
        <f t="shared" si="48"/>
        <v>1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 s="4">
        <f t="shared" si="44"/>
        <v>43751.208333333328</v>
      </c>
      <c r="N409">
        <v>1571547600</v>
      </c>
      <c r="O409" s="4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 s="7">
        <f t="shared" si="48"/>
        <v>10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 s="4">
        <f t="shared" si="44"/>
        <v>42541.208333333328</v>
      </c>
      <c r="N410">
        <v>1468126800</v>
      </c>
      <c r="O410" s="4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 s="7">
        <f t="shared" si="48"/>
        <v>6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 s="4">
        <f t="shared" si="44"/>
        <v>42843.208333333328</v>
      </c>
      <c r="N411">
        <v>1492837200</v>
      </c>
      <c r="O411" s="4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 s="7">
        <f t="shared" si="48"/>
        <v>4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 s="4">
        <f t="shared" si="44"/>
        <v>42122.208333333328</v>
      </c>
      <c r="N412">
        <v>1430197200</v>
      </c>
      <c r="O412" s="4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 s="7">
        <f t="shared" si="48"/>
        <v>4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 s="4">
        <f t="shared" si="44"/>
        <v>42884.208333333328</v>
      </c>
      <c r="N413">
        <v>1496206800</v>
      </c>
      <c r="O413" s="4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 s="7">
        <f t="shared" si="48"/>
        <v>5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 s="4">
        <f t="shared" si="44"/>
        <v>41642.25</v>
      </c>
      <c r="N414">
        <v>1389592800</v>
      </c>
      <c r="O414" s="4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 s="7">
        <f t="shared" si="48"/>
        <v>1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 s="4">
        <f t="shared" si="44"/>
        <v>43431.25</v>
      </c>
      <c r="N415">
        <v>1545631200</v>
      </c>
      <c r="O415" s="4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 s="7">
        <f t="shared" si="48"/>
        <v>11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 s="4">
        <f t="shared" si="44"/>
        <v>40288.208333333336</v>
      </c>
      <c r="N416">
        <v>1272430800</v>
      </c>
      <c r="O416" s="4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 s="7">
        <f t="shared" si="48"/>
        <v>4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 s="4">
        <f t="shared" si="44"/>
        <v>40921.25</v>
      </c>
      <c r="N417">
        <v>1327903200</v>
      </c>
      <c r="O417" s="4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 s="7">
        <f t="shared" si="48"/>
        <v>1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 s="4">
        <f t="shared" si="44"/>
        <v>40560.25</v>
      </c>
      <c r="N418">
        <v>1296021600</v>
      </c>
      <c r="O418" s="4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 s="7">
        <f t="shared" si="48"/>
        <v>1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 s="4">
        <f t="shared" si="44"/>
        <v>43407.208333333328</v>
      </c>
      <c r="N419">
        <v>1543298400</v>
      </c>
      <c r="O419" s="4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 s="7">
        <f t="shared" si="48"/>
        <v>11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 s="4">
        <f t="shared" si="44"/>
        <v>41035.208333333336</v>
      </c>
      <c r="N420">
        <v>1336366800</v>
      </c>
      <c r="O420" s="4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 s="7">
        <f t="shared" si="48"/>
        <v>5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 s="4">
        <f t="shared" si="44"/>
        <v>40899.25</v>
      </c>
      <c r="N421">
        <v>1325052000</v>
      </c>
      <c r="O421" s="4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 s="7">
        <f t="shared" si="48"/>
        <v>12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 s="4">
        <f t="shared" si="44"/>
        <v>42911.208333333328</v>
      </c>
      <c r="N422">
        <v>1499576400</v>
      </c>
      <c r="O422" s="4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 s="7">
        <f t="shared" si="48"/>
        <v>6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 s="4">
        <f t="shared" si="44"/>
        <v>42915.208333333328</v>
      </c>
      <c r="N423">
        <v>1501304400</v>
      </c>
      <c r="O423" s="4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 s="7">
        <f t="shared" si="48"/>
        <v>6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 s="4">
        <f t="shared" si="44"/>
        <v>40285.208333333336</v>
      </c>
      <c r="N424">
        <v>1273208400</v>
      </c>
      <c r="O424" s="4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 s="7">
        <f t="shared" si="48"/>
        <v>4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 s="4">
        <f t="shared" si="44"/>
        <v>40808.208333333336</v>
      </c>
      <c r="N425">
        <v>1316840400</v>
      </c>
      <c r="O425" s="4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 s="7">
        <f t="shared" si="48"/>
        <v>9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 s="4">
        <f t="shared" si="44"/>
        <v>43208.208333333328</v>
      </c>
      <c r="N426">
        <v>1524546000</v>
      </c>
      <c r="O426" s="4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 s="7">
        <f t="shared" si="48"/>
        <v>4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 s="4">
        <f t="shared" si="44"/>
        <v>42213.208333333328</v>
      </c>
      <c r="N427">
        <v>1438578000</v>
      </c>
      <c r="O427" s="4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 s="7">
        <f t="shared" si="48"/>
        <v>7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 s="4">
        <f t="shared" si="44"/>
        <v>41332.25</v>
      </c>
      <c r="N428">
        <v>1362549600</v>
      </c>
      <c r="O428" s="4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 s="7">
        <f t="shared" si="48"/>
        <v>2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 s="4">
        <f t="shared" si="44"/>
        <v>41895.208333333336</v>
      </c>
      <c r="N429">
        <v>1413349200</v>
      </c>
      <c r="O429" s="4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 s="7">
        <f t="shared" si="48"/>
        <v>9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 s="4">
        <f t="shared" si="44"/>
        <v>40585.25</v>
      </c>
      <c r="N430">
        <v>1298008800</v>
      </c>
      <c r="O430" s="4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 s="7">
        <f t="shared" si="48"/>
        <v>2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 s="4">
        <f t="shared" si="44"/>
        <v>41680.25</v>
      </c>
      <c r="N431">
        <v>1394427600</v>
      </c>
      <c r="O431" s="4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 s="7">
        <f t="shared" si="48"/>
        <v>2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 s="4">
        <f t="shared" si="44"/>
        <v>43737.208333333328</v>
      </c>
      <c r="N432">
        <v>1572670800</v>
      </c>
      <c r="O432" s="4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 s="7">
        <f t="shared" si="48"/>
        <v>9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 s="4">
        <f t="shared" si="44"/>
        <v>43273.208333333328</v>
      </c>
      <c r="N433">
        <v>1531112400</v>
      </c>
      <c r="O433" s="4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 s="7">
        <f t="shared" si="48"/>
        <v>6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 s="4">
        <f t="shared" si="44"/>
        <v>41761.208333333336</v>
      </c>
      <c r="N434">
        <v>1400734800</v>
      </c>
      <c r="O434" s="4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 s="7">
        <f t="shared" si="48"/>
        <v>5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 s="4">
        <f t="shared" si="44"/>
        <v>41603.25</v>
      </c>
      <c r="N435">
        <v>1386741600</v>
      </c>
      <c r="O435" s="4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 s="7">
        <f t="shared" si="48"/>
        <v>11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 s="4">
        <f t="shared" si="44"/>
        <v>42705.25</v>
      </c>
      <c r="N436">
        <v>1481781600</v>
      </c>
      <c r="O436" s="4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 s="7">
        <f t="shared" si="48"/>
        <v>12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 s="4">
        <f t="shared" si="44"/>
        <v>41988.25</v>
      </c>
      <c r="N437">
        <v>1419660000</v>
      </c>
      <c r="O437" s="4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 s="7">
        <f t="shared" si="48"/>
        <v>12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 s="4">
        <f t="shared" si="44"/>
        <v>43575.208333333328</v>
      </c>
      <c r="N438">
        <v>1555822800</v>
      </c>
      <c r="O438" s="4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 s="7">
        <f t="shared" si="48"/>
        <v>4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 s="4">
        <f t="shared" si="44"/>
        <v>42260.208333333328</v>
      </c>
      <c r="N439">
        <v>1442379600</v>
      </c>
      <c r="O439" s="4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 s="7">
        <f t="shared" si="48"/>
        <v>9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 s="4">
        <f t="shared" si="44"/>
        <v>41337.25</v>
      </c>
      <c r="N440">
        <v>1364965200</v>
      </c>
      <c r="O440" s="4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 s="7">
        <f t="shared" si="48"/>
        <v>3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 s="4">
        <f t="shared" si="44"/>
        <v>42680.208333333328</v>
      </c>
      <c r="N441">
        <v>1479016800</v>
      </c>
      <c r="O441" s="4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 s="7">
        <f t="shared" si="48"/>
        <v>11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 s="4">
        <f t="shared" si="44"/>
        <v>42916.208333333328</v>
      </c>
      <c r="N442">
        <v>1499662800</v>
      </c>
      <c r="O442" s="4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 s="7">
        <f t="shared" si="48"/>
        <v>6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 s="4">
        <f t="shared" si="44"/>
        <v>41025.208333333336</v>
      </c>
      <c r="N443">
        <v>1337835600</v>
      </c>
      <c r="O443" s="4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 s="7">
        <f t="shared" si="48"/>
        <v>4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 s="4">
        <f t="shared" si="44"/>
        <v>42980.208333333328</v>
      </c>
      <c r="N444">
        <v>1505710800</v>
      </c>
      <c r="O444" s="4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 s="7">
        <f t="shared" si="48"/>
        <v>9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 s="4">
        <f t="shared" si="44"/>
        <v>40451.208333333336</v>
      </c>
      <c r="N445">
        <v>1287464400</v>
      </c>
      <c r="O445" s="4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 s="7">
        <f t="shared" si="48"/>
        <v>9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 s="4">
        <f t="shared" si="44"/>
        <v>40748.208333333336</v>
      </c>
      <c r="N446">
        <v>1311656400</v>
      </c>
      <c r="O446" s="4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 s="7">
        <f t="shared" si="48"/>
        <v>7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 s="4">
        <f t="shared" si="44"/>
        <v>40515.25</v>
      </c>
      <c r="N447">
        <v>1293170400</v>
      </c>
      <c r="O447" s="4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 s="7">
        <f t="shared" si="48"/>
        <v>12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 s="4">
        <f t="shared" si="44"/>
        <v>41261.25</v>
      </c>
      <c r="N448">
        <v>1355983200</v>
      </c>
      <c r="O448" s="4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 s="7">
        <f t="shared" si="48"/>
        <v>12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 s="4">
        <f t="shared" si="44"/>
        <v>43088.25</v>
      </c>
      <c r="N449">
        <v>1515045600</v>
      </c>
      <c r="O449" s="4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 s="7">
        <f t="shared" si="48"/>
        <v>12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 s="4">
        <f t="shared" si="44"/>
        <v>41378.208333333336</v>
      </c>
      <c r="N450">
        <v>1366088400</v>
      </c>
      <c r="O450" s="4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 s="7">
        <f t="shared" si="48"/>
        <v>4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 s="4">
        <f t="shared" ref="M451:M514" si="51">(((L451/60)/60)/24)+DATE(1970,1,1)</f>
        <v>43530.25</v>
      </c>
      <c r="N451">
        <v>1553317200</v>
      </c>
      <c r="O451" s="4">
        <f t="shared" ref="O451:O514" si="52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 s="7">
        <f t="shared" ref="U451:U514" si="55">MONTH(M451)</f>
        <v>3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 s="4">
        <f t="shared" si="51"/>
        <v>43394.208333333328</v>
      </c>
      <c r="N452">
        <v>1542088800</v>
      </c>
      <c r="O452" s="4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 s="7">
        <f t="shared" si="55"/>
        <v>10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 s="4">
        <f t="shared" si="51"/>
        <v>42935.208333333328</v>
      </c>
      <c r="N453">
        <v>1503118800</v>
      </c>
      <c r="O453" s="4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 s="7">
        <f t="shared" si="55"/>
        <v>7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 s="4">
        <f t="shared" si="51"/>
        <v>40365.208333333336</v>
      </c>
      <c r="N454">
        <v>1278478800</v>
      </c>
      <c r="O454" s="4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 s="7">
        <f t="shared" si="55"/>
        <v>7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 s="4">
        <f t="shared" si="51"/>
        <v>42705.25</v>
      </c>
      <c r="N455">
        <v>1484114400</v>
      </c>
      <c r="O455" s="4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 s="7">
        <f t="shared" si="55"/>
        <v>12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 s="4">
        <f t="shared" si="51"/>
        <v>41568.208333333336</v>
      </c>
      <c r="N456">
        <v>1385445600</v>
      </c>
      <c r="O456" s="4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 s="7">
        <f t="shared" si="55"/>
        <v>10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 s="4">
        <f t="shared" si="51"/>
        <v>40809.208333333336</v>
      </c>
      <c r="N457">
        <v>1318741200</v>
      </c>
      <c r="O457" s="4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 s="7">
        <f t="shared" si="55"/>
        <v>9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 s="4">
        <f t="shared" si="51"/>
        <v>43141.25</v>
      </c>
      <c r="N458">
        <v>1518242400</v>
      </c>
      <c r="O458" s="4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 s="7">
        <f t="shared" si="55"/>
        <v>2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 s="4">
        <f t="shared" si="51"/>
        <v>42657.208333333328</v>
      </c>
      <c r="N459">
        <v>1476594000</v>
      </c>
      <c r="O459" s="4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 s="7">
        <f t="shared" si="55"/>
        <v>10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 s="4">
        <f t="shared" si="51"/>
        <v>40265.208333333336</v>
      </c>
      <c r="N460">
        <v>1273554000</v>
      </c>
      <c r="O460" s="4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 s="7">
        <f t="shared" si="55"/>
        <v>3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 s="4">
        <f t="shared" si="51"/>
        <v>42001.25</v>
      </c>
      <c r="N461">
        <v>1421906400</v>
      </c>
      <c r="O461" s="4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 s="7">
        <f t="shared" si="55"/>
        <v>12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 s="4">
        <f t="shared" si="51"/>
        <v>40399.208333333336</v>
      </c>
      <c r="N462">
        <v>1281589200</v>
      </c>
      <c r="O462" s="4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 s="7">
        <f t="shared" si="55"/>
        <v>8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 s="4">
        <f t="shared" si="51"/>
        <v>41757.208333333336</v>
      </c>
      <c r="N463">
        <v>1400389200</v>
      </c>
      <c r="O463" s="4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 s="7">
        <f t="shared" si="55"/>
        <v>4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 s="4">
        <f t="shared" si="51"/>
        <v>41304.25</v>
      </c>
      <c r="N464">
        <v>1362808800</v>
      </c>
      <c r="O464" s="4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 s="7">
        <f t="shared" si="55"/>
        <v>1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 s="4">
        <f t="shared" si="51"/>
        <v>41639.25</v>
      </c>
      <c r="N465">
        <v>1388815200</v>
      </c>
      <c r="O465" s="4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 s="7">
        <f t="shared" si="55"/>
        <v>12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 s="4">
        <f t="shared" si="51"/>
        <v>43142.25</v>
      </c>
      <c r="N466">
        <v>1519538400</v>
      </c>
      <c r="O466" s="4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 s="7">
        <f t="shared" si="55"/>
        <v>2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 s="4">
        <f t="shared" si="51"/>
        <v>43127.25</v>
      </c>
      <c r="N467">
        <v>1517810400</v>
      </c>
      <c r="O467" s="4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 s="7">
        <f t="shared" si="55"/>
        <v>1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 s="4">
        <f t="shared" si="51"/>
        <v>41409.208333333336</v>
      </c>
      <c r="N468">
        <v>1370581200</v>
      </c>
      <c r="O468" s="4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 s="7">
        <f t="shared" si="55"/>
        <v>5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 s="4">
        <f t="shared" si="51"/>
        <v>42331.25</v>
      </c>
      <c r="N469">
        <v>1448863200</v>
      </c>
      <c r="O469" s="4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 s="7">
        <f t="shared" si="55"/>
        <v>11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 s="4">
        <f t="shared" si="51"/>
        <v>43569.208333333328</v>
      </c>
      <c r="N470">
        <v>1556600400</v>
      </c>
      <c r="O470" s="4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 s="7">
        <f t="shared" si="55"/>
        <v>4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 s="4">
        <f t="shared" si="51"/>
        <v>42142.208333333328</v>
      </c>
      <c r="N471">
        <v>1432098000</v>
      </c>
      <c r="O471" s="4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 s="7">
        <f t="shared" si="55"/>
        <v>5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 s="4">
        <f t="shared" si="51"/>
        <v>42716.25</v>
      </c>
      <c r="N472">
        <v>1482127200</v>
      </c>
      <c r="O472" s="4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 s="7">
        <f t="shared" si="55"/>
        <v>12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 s="4">
        <f t="shared" si="51"/>
        <v>41031.208333333336</v>
      </c>
      <c r="N473">
        <v>1335934800</v>
      </c>
      <c r="O473" s="4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 s="7">
        <f t="shared" si="55"/>
        <v>5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 s="4">
        <f t="shared" si="51"/>
        <v>43535.208333333328</v>
      </c>
      <c r="N474">
        <v>1556946000</v>
      </c>
      <c r="O474" s="4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 s="7">
        <f t="shared" si="55"/>
        <v>3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 s="4">
        <f t="shared" si="51"/>
        <v>43277.208333333328</v>
      </c>
      <c r="N475">
        <v>1530075600</v>
      </c>
      <c r="O475" s="4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 s="7">
        <f t="shared" si="55"/>
        <v>6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 s="4">
        <f t="shared" si="51"/>
        <v>41989.25</v>
      </c>
      <c r="N476">
        <v>1418796000</v>
      </c>
      <c r="O476" s="4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 s="7">
        <f t="shared" si="55"/>
        <v>12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 s="4">
        <f t="shared" si="51"/>
        <v>41450.208333333336</v>
      </c>
      <c r="N477">
        <v>1372482000</v>
      </c>
      <c r="O477" s="4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 s="7">
        <f t="shared" si="55"/>
        <v>6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 s="4">
        <f t="shared" si="51"/>
        <v>43322.208333333328</v>
      </c>
      <c r="N478">
        <v>1534395600</v>
      </c>
      <c r="O478" s="4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 s="7">
        <f t="shared" si="55"/>
        <v>8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 s="4">
        <f t="shared" si="51"/>
        <v>40720.208333333336</v>
      </c>
      <c r="N479">
        <v>1311397200</v>
      </c>
      <c r="O479" s="4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 s="7">
        <f t="shared" si="55"/>
        <v>6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 s="4">
        <f t="shared" si="51"/>
        <v>42072.208333333328</v>
      </c>
      <c r="N480">
        <v>1426914000</v>
      </c>
      <c r="O480" s="4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 s="7">
        <f t="shared" si="55"/>
        <v>3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 s="4">
        <f t="shared" si="51"/>
        <v>42945.208333333328</v>
      </c>
      <c r="N481">
        <v>1501477200</v>
      </c>
      <c r="O481" s="4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 s="7">
        <f t="shared" si="55"/>
        <v>7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 s="4">
        <f t="shared" si="51"/>
        <v>40248.25</v>
      </c>
      <c r="N482">
        <v>1269061200</v>
      </c>
      <c r="O482" s="4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 s="7">
        <f t="shared" si="55"/>
        <v>3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 s="4">
        <f t="shared" si="51"/>
        <v>41913.208333333336</v>
      </c>
      <c r="N483">
        <v>1415772000</v>
      </c>
      <c r="O483" s="4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 s="7">
        <f t="shared" si="55"/>
        <v>10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 s="4">
        <f t="shared" si="51"/>
        <v>40963.25</v>
      </c>
      <c r="N484">
        <v>1331013600</v>
      </c>
      <c r="O484" s="4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 s="7">
        <f t="shared" si="55"/>
        <v>2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 s="4">
        <f t="shared" si="51"/>
        <v>43811.25</v>
      </c>
      <c r="N485">
        <v>1576735200</v>
      </c>
      <c r="O485" s="4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 s="7">
        <f t="shared" si="55"/>
        <v>12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 s="4">
        <f t="shared" si="51"/>
        <v>41855.208333333336</v>
      </c>
      <c r="N486">
        <v>1411362000</v>
      </c>
      <c r="O486" s="4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 s="7">
        <f t="shared" si="55"/>
        <v>8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 s="4">
        <f t="shared" si="51"/>
        <v>43626.208333333328</v>
      </c>
      <c r="N487">
        <v>1563685200</v>
      </c>
      <c r="O487" s="4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 s="7">
        <f t="shared" si="55"/>
        <v>6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 s="4">
        <f t="shared" si="51"/>
        <v>43168.25</v>
      </c>
      <c r="N488">
        <v>1521867600</v>
      </c>
      <c r="O488" s="4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 s="7">
        <f t="shared" si="55"/>
        <v>3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 s="4">
        <f t="shared" si="51"/>
        <v>42845.208333333328</v>
      </c>
      <c r="N489">
        <v>1495515600</v>
      </c>
      <c r="O489" s="4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 s="7">
        <f t="shared" si="55"/>
        <v>4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 s="4">
        <f t="shared" si="51"/>
        <v>42403.25</v>
      </c>
      <c r="N490">
        <v>1455948000</v>
      </c>
      <c r="O490" s="4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 s="7">
        <f t="shared" si="55"/>
        <v>2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 s="4">
        <f t="shared" si="51"/>
        <v>40406.208333333336</v>
      </c>
      <c r="N491">
        <v>1282366800</v>
      </c>
      <c r="O491" s="4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 s="7">
        <f t="shared" si="55"/>
        <v>8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 s="4">
        <f t="shared" si="51"/>
        <v>43786.25</v>
      </c>
      <c r="N492">
        <v>1574575200</v>
      </c>
      <c r="O492" s="4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 s="7">
        <f t="shared" si="55"/>
        <v>11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 s="4">
        <f t="shared" si="51"/>
        <v>41456.208333333336</v>
      </c>
      <c r="N493">
        <v>1374901200</v>
      </c>
      <c r="O493" s="4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 s="7">
        <f t="shared" si="55"/>
        <v>7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 s="4">
        <f t="shared" si="51"/>
        <v>40336.208333333336</v>
      </c>
      <c r="N494">
        <v>1278910800</v>
      </c>
      <c r="O494" s="4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 s="7">
        <f t="shared" si="55"/>
        <v>6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 s="4">
        <f t="shared" si="51"/>
        <v>43645.208333333328</v>
      </c>
      <c r="N495">
        <v>1562907600</v>
      </c>
      <c r="O495" s="4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 s="7">
        <f t="shared" si="55"/>
        <v>6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 s="4">
        <f t="shared" si="51"/>
        <v>40990.208333333336</v>
      </c>
      <c r="N496">
        <v>1332478800</v>
      </c>
      <c r="O496" s="4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 s="7">
        <f t="shared" si="55"/>
        <v>3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 s="4">
        <f t="shared" si="51"/>
        <v>41800.208333333336</v>
      </c>
      <c r="N497">
        <v>1402722000</v>
      </c>
      <c r="O497" s="4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 s="7">
        <f t="shared" si="55"/>
        <v>6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 s="4">
        <f t="shared" si="51"/>
        <v>42876.208333333328</v>
      </c>
      <c r="N498">
        <v>1496811600</v>
      </c>
      <c r="O498" s="4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 s="7">
        <f t="shared" si="55"/>
        <v>5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 s="4">
        <f t="shared" si="51"/>
        <v>42724.25</v>
      </c>
      <c r="N499">
        <v>1482213600</v>
      </c>
      <c r="O499" s="4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 s="7">
        <f t="shared" si="55"/>
        <v>12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 s="4">
        <f t="shared" si="51"/>
        <v>42005.25</v>
      </c>
      <c r="N500">
        <v>1420264800</v>
      </c>
      <c r="O500" s="4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 s="7">
        <f t="shared" si="55"/>
        <v>1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 s="4">
        <f t="shared" si="51"/>
        <v>42444.208333333328</v>
      </c>
      <c r="N501">
        <v>1458450000</v>
      </c>
      <c r="O501" s="4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 s="7">
        <f t="shared" si="55"/>
        <v>3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 s="4">
        <f t="shared" si="51"/>
        <v>41395.208333333336</v>
      </c>
      <c r="N502">
        <v>1369803600</v>
      </c>
      <c r="O502" s="4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 s="7">
        <f t="shared" si="55"/>
        <v>5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 s="4">
        <f t="shared" si="51"/>
        <v>41345.208333333336</v>
      </c>
      <c r="N503">
        <v>1363237200</v>
      </c>
      <c r="O503" s="4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 s="7">
        <f t="shared" si="55"/>
        <v>3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 s="4">
        <f t="shared" si="51"/>
        <v>41117.208333333336</v>
      </c>
      <c r="N504">
        <v>1345870800</v>
      </c>
      <c r="O504" s="4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 s="7">
        <f t="shared" si="55"/>
        <v>7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 s="4">
        <f t="shared" si="51"/>
        <v>42186.208333333328</v>
      </c>
      <c r="N505">
        <v>1437454800</v>
      </c>
      <c r="O505" s="4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 s="7">
        <f t="shared" si="55"/>
        <v>7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 s="4">
        <f t="shared" si="51"/>
        <v>42142.208333333328</v>
      </c>
      <c r="N506">
        <v>1432011600</v>
      </c>
      <c r="O506" s="4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 s="7">
        <f t="shared" si="55"/>
        <v>5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 s="4">
        <f t="shared" si="51"/>
        <v>41341.25</v>
      </c>
      <c r="N507">
        <v>1366347600</v>
      </c>
      <c r="O507" s="4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 s="7">
        <f t="shared" si="55"/>
        <v>3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 s="4">
        <f t="shared" si="51"/>
        <v>43062.25</v>
      </c>
      <c r="N508">
        <v>1512885600</v>
      </c>
      <c r="O508" s="4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 s="7">
        <f t="shared" si="55"/>
        <v>11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 s="4">
        <f t="shared" si="51"/>
        <v>41373.208333333336</v>
      </c>
      <c r="N509">
        <v>1369717200</v>
      </c>
      <c r="O509" s="4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 s="7">
        <f t="shared" si="55"/>
        <v>4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 s="4">
        <f t="shared" si="51"/>
        <v>43310.208333333328</v>
      </c>
      <c r="N510">
        <v>1534654800</v>
      </c>
      <c r="O510" s="4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 s="7">
        <f t="shared" si="55"/>
        <v>7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 s="4">
        <f t="shared" si="51"/>
        <v>41034.208333333336</v>
      </c>
      <c r="N511">
        <v>1337058000</v>
      </c>
      <c r="O511" s="4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 s="7">
        <f t="shared" si="55"/>
        <v>5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 s="4">
        <f t="shared" si="51"/>
        <v>43251.208333333328</v>
      </c>
      <c r="N512">
        <v>1529816400</v>
      </c>
      <c r="O512" s="4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 s="7">
        <f t="shared" si="55"/>
        <v>5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 s="4">
        <f t="shared" si="51"/>
        <v>43671.208333333328</v>
      </c>
      <c r="N513">
        <v>1564894800</v>
      </c>
      <c r="O513" s="4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 s="7">
        <f t="shared" si="55"/>
        <v>7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 s="4">
        <f t="shared" si="51"/>
        <v>41825.208333333336</v>
      </c>
      <c r="N514">
        <v>1404622800</v>
      </c>
      <c r="O514" s="4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 s="7">
        <f t="shared" si="55"/>
        <v>7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 s="4">
        <f t="shared" ref="M515:M578" si="58">(((L515/60)/60)/24)+DATE(1970,1,1)</f>
        <v>40430.208333333336</v>
      </c>
      <c r="N515">
        <v>1284181200</v>
      </c>
      <c r="O515" s="4">
        <f t="shared" ref="O515:O578" si="59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 s="7">
        <f t="shared" ref="U515:U578" si="62">MONTH(M515)</f>
        <v>9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 s="4">
        <f t="shared" si="58"/>
        <v>41614.25</v>
      </c>
      <c r="N516">
        <v>1386741600</v>
      </c>
      <c r="O516" s="4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 s="7">
        <f t="shared" si="62"/>
        <v>12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 s="4">
        <f t="shared" si="58"/>
        <v>40900.25</v>
      </c>
      <c r="N517">
        <v>1324792800</v>
      </c>
      <c r="O517" s="4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 s="7">
        <f t="shared" si="62"/>
        <v>12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 s="4">
        <f t="shared" si="58"/>
        <v>40396.208333333336</v>
      </c>
      <c r="N518">
        <v>1284354000</v>
      </c>
      <c r="O518" s="4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 s="7">
        <f t="shared" si="62"/>
        <v>8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 s="4">
        <f t="shared" si="58"/>
        <v>42860.208333333328</v>
      </c>
      <c r="N519">
        <v>1494392400</v>
      </c>
      <c r="O519" s="4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 s="7">
        <f t="shared" si="62"/>
        <v>5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 s="4">
        <f t="shared" si="58"/>
        <v>43154.25</v>
      </c>
      <c r="N520">
        <v>1519538400</v>
      </c>
      <c r="O520" s="4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 s="7">
        <f t="shared" si="62"/>
        <v>2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 s="4">
        <f t="shared" si="58"/>
        <v>42012.25</v>
      </c>
      <c r="N521">
        <v>1421906400</v>
      </c>
      <c r="O521" s="4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 s="7">
        <f t="shared" si="62"/>
        <v>1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 s="4">
        <f t="shared" si="58"/>
        <v>43574.208333333328</v>
      </c>
      <c r="N522">
        <v>1555909200</v>
      </c>
      <c r="O522" s="4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 s="7">
        <f t="shared" si="62"/>
        <v>4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 s="4">
        <f t="shared" si="58"/>
        <v>42605.208333333328</v>
      </c>
      <c r="N523">
        <v>1472446800</v>
      </c>
      <c r="O523" s="4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 s="7">
        <f t="shared" si="62"/>
        <v>8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 s="4">
        <f t="shared" si="58"/>
        <v>41093.208333333336</v>
      </c>
      <c r="N524">
        <v>1342328400</v>
      </c>
      <c r="O524" s="4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 s="7">
        <f t="shared" si="62"/>
        <v>7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 s="4">
        <f t="shared" si="58"/>
        <v>40241.25</v>
      </c>
      <c r="N525">
        <v>1268114400</v>
      </c>
      <c r="O525" s="4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 s="7">
        <f t="shared" si="62"/>
        <v>3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 s="4">
        <f t="shared" si="58"/>
        <v>40294.208333333336</v>
      </c>
      <c r="N526">
        <v>1273381200</v>
      </c>
      <c r="O526" s="4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 s="7">
        <f t="shared" si="62"/>
        <v>4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 s="4">
        <f t="shared" si="58"/>
        <v>40505.25</v>
      </c>
      <c r="N527">
        <v>1290837600</v>
      </c>
      <c r="O527" s="4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 s="7">
        <f t="shared" si="62"/>
        <v>11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 s="4">
        <f t="shared" si="58"/>
        <v>42364.25</v>
      </c>
      <c r="N528">
        <v>1454306400</v>
      </c>
      <c r="O528" s="4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 s="7">
        <f t="shared" si="62"/>
        <v>12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 s="4">
        <f t="shared" si="58"/>
        <v>42405.25</v>
      </c>
      <c r="N529">
        <v>1457762400</v>
      </c>
      <c r="O529" s="4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 s="7">
        <f t="shared" si="62"/>
        <v>2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 s="4">
        <f t="shared" si="58"/>
        <v>41601.25</v>
      </c>
      <c r="N530">
        <v>1389074400</v>
      </c>
      <c r="O530" s="4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 s="7">
        <f t="shared" si="62"/>
        <v>11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 s="4">
        <f t="shared" si="58"/>
        <v>41769.208333333336</v>
      </c>
      <c r="N531">
        <v>1402117200</v>
      </c>
      <c r="O531" s="4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 s="7">
        <f t="shared" si="62"/>
        <v>5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 s="4">
        <f t="shared" si="58"/>
        <v>40421.208333333336</v>
      </c>
      <c r="N532">
        <v>1284440400</v>
      </c>
      <c r="O532" s="4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 s="7">
        <f t="shared" si="62"/>
        <v>8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 s="4">
        <f t="shared" si="58"/>
        <v>41589.25</v>
      </c>
      <c r="N533">
        <v>1388988000</v>
      </c>
      <c r="O533" s="4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 s="7">
        <f t="shared" si="62"/>
        <v>11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 s="4">
        <f t="shared" si="58"/>
        <v>43125.25</v>
      </c>
      <c r="N534">
        <v>1516946400</v>
      </c>
      <c r="O534" s="4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 s="7">
        <f t="shared" si="62"/>
        <v>1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 s="4">
        <f t="shared" si="58"/>
        <v>41479.208333333336</v>
      </c>
      <c r="N535">
        <v>1377752400</v>
      </c>
      <c r="O535" s="4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 s="7">
        <f t="shared" si="62"/>
        <v>7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 s="4">
        <f t="shared" si="58"/>
        <v>43329.208333333328</v>
      </c>
      <c r="N536">
        <v>1534568400</v>
      </c>
      <c r="O536" s="4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 s="7">
        <f t="shared" si="62"/>
        <v>8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 s="4">
        <f t="shared" si="58"/>
        <v>43259.208333333328</v>
      </c>
      <c r="N537">
        <v>1528606800</v>
      </c>
      <c r="O537" s="4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 s="7">
        <f t="shared" si="62"/>
        <v>6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 s="4">
        <f t="shared" si="58"/>
        <v>40414.208333333336</v>
      </c>
      <c r="N538">
        <v>1284872400</v>
      </c>
      <c r="O538" s="4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 s="7">
        <f t="shared" si="62"/>
        <v>8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 s="4">
        <f t="shared" si="58"/>
        <v>43342.208333333328</v>
      </c>
      <c r="N539">
        <v>1537592400</v>
      </c>
      <c r="O539" s="4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 s="7">
        <f t="shared" si="62"/>
        <v>8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 s="4">
        <f t="shared" si="58"/>
        <v>41539.208333333336</v>
      </c>
      <c r="N540">
        <v>1381208400</v>
      </c>
      <c r="O540" s="4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 s="7">
        <f t="shared" si="62"/>
        <v>9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 s="4">
        <f t="shared" si="58"/>
        <v>43647.208333333328</v>
      </c>
      <c r="N541">
        <v>1562475600</v>
      </c>
      <c r="O541" s="4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 s="7">
        <f t="shared" si="62"/>
        <v>7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 s="4">
        <f t="shared" si="58"/>
        <v>43225.208333333328</v>
      </c>
      <c r="N542">
        <v>1527397200</v>
      </c>
      <c r="O542" s="4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 s="7">
        <f t="shared" si="62"/>
        <v>5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 s="4">
        <f t="shared" si="58"/>
        <v>42165.208333333328</v>
      </c>
      <c r="N543">
        <v>1436158800</v>
      </c>
      <c r="O543" s="4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 s="7">
        <f t="shared" si="62"/>
        <v>6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 s="4">
        <f t="shared" si="58"/>
        <v>42391.25</v>
      </c>
      <c r="N544">
        <v>1456034400</v>
      </c>
      <c r="O544" s="4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 s="7">
        <f t="shared" si="62"/>
        <v>1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 s="4">
        <f t="shared" si="58"/>
        <v>41528.208333333336</v>
      </c>
      <c r="N545">
        <v>1380171600</v>
      </c>
      <c r="O545" s="4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 s="7">
        <f t="shared" si="62"/>
        <v>9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 s="4">
        <f t="shared" si="58"/>
        <v>42377.25</v>
      </c>
      <c r="N546">
        <v>1453356000</v>
      </c>
      <c r="O546" s="4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 s="7">
        <f t="shared" si="62"/>
        <v>1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 s="4">
        <f t="shared" si="58"/>
        <v>43824.25</v>
      </c>
      <c r="N547">
        <v>1578981600</v>
      </c>
      <c r="O547" s="4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 s="7">
        <f t="shared" si="62"/>
        <v>12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 s="4">
        <f t="shared" si="58"/>
        <v>43360.208333333328</v>
      </c>
      <c r="N548">
        <v>1537419600</v>
      </c>
      <c r="O548" s="4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 s="7">
        <f t="shared" si="62"/>
        <v>9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 s="4">
        <f t="shared" si="58"/>
        <v>42029.25</v>
      </c>
      <c r="N549">
        <v>1423202400</v>
      </c>
      <c r="O549" s="4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 s="7">
        <f t="shared" si="62"/>
        <v>1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 s="4">
        <f t="shared" si="58"/>
        <v>42461.208333333328</v>
      </c>
      <c r="N550">
        <v>1460610000</v>
      </c>
      <c r="O550" s="4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 s="7">
        <f t="shared" si="62"/>
        <v>4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 s="4">
        <f t="shared" si="58"/>
        <v>41422.208333333336</v>
      </c>
      <c r="N551">
        <v>1370494800</v>
      </c>
      <c r="O551" s="4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 s="7">
        <f t="shared" si="62"/>
        <v>5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 s="4">
        <f t="shared" si="58"/>
        <v>40968.25</v>
      </c>
      <c r="N552">
        <v>1332306000</v>
      </c>
      <c r="O552" s="4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 s="7">
        <f t="shared" si="62"/>
        <v>2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 s="4">
        <f t="shared" si="58"/>
        <v>41993.25</v>
      </c>
      <c r="N553">
        <v>1422511200</v>
      </c>
      <c r="O553" s="4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 s="7">
        <f t="shared" si="62"/>
        <v>12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 s="4">
        <f t="shared" si="58"/>
        <v>42700.25</v>
      </c>
      <c r="N554">
        <v>1480312800</v>
      </c>
      <c r="O554" s="4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 s="7">
        <f t="shared" si="62"/>
        <v>11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 s="4">
        <f t="shared" si="58"/>
        <v>40545.25</v>
      </c>
      <c r="N555">
        <v>1294034400</v>
      </c>
      <c r="O555" s="4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 s="7">
        <f t="shared" si="62"/>
        <v>1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 s="4">
        <f t="shared" si="58"/>
        <v>42723.25</v>
      </c>
      <c r="N556">
        <v>1482645600</v>
      </c>
      <c r="O556" s="4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 s="7">
        <f t="shared" si="62"/>
        <v>12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 s="4">
        <f t="shared" si="58"/>
        <v>41731.208333333336</v>
      </c>
      <c r="N557">
        <v>1399093200</v>
      </c>
      <c r="O557" s="4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 s="7">
        <f t="shared" si="62"/>
        <v>4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 s="4">
        <f t="shared" si="58"/>
        <v>40792.208333333336</v>
      </c>
      <c r="N558">
        <v>1315890000</v>
      </c>
      <c r="O558" s="4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 s="7">
        <f t="shared" si="62"/>
        <v>9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 s="4">
        <f t="shared" si="58"/>
        <v>42279.208333333328</v>
      </c>
      <c r="N559">
        <v>1444021200</v>
      </c>
      <c r="O559" s="4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 s="7">
        <f t="shared" si="62"/>
        <v>10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 s="4">
        <f t="shared" si="58"/>
        <v>42424.25</v>
      </c>
      <c r="N560">
        <v>1460005200</v>
      </c>
      <c r="O560" s="4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 s="7">
        <f t="shared" si="62"/>
        <v>2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 s="4">
        <f t="shared" si="58"/>
        <v>42584.208333333328</v>
      </c>
      <c r="N561">
        <v>1470718800</v>
      </c>
      <c r="O561" s="4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 s="7">
        <f t="shared" si="62"/>
        <v>8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 s="4">
        <f t="shared" si="58"/>
        <v>40865.25</v>
      </c>
      <c r="N562">
        <v>1325052000</v>
      </c>
      <c r="O562" s="4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 s="7">
        <f t="shared" si="62"/>
        <v>11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 s="4">
        <f t="shared" si="58"/>
        <v>40833.208333333336</v>
      </c>
      <c r="N563">
        <v>1319000400</v>
      </c>
      <c r="O563" s="4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 s="7">
        <f t="shared" si="62"/>
        <v>10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 s="4">
        <f t="shared" si="58"/>
        <v>43536.208333333328</v>
      </c>
      <c r="N564">
        <v>1552539600</v>
      </c>
      <c r="O564" s="4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 s="7">
        <f t="shared" si="62"/>
        <v>3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 s="4">
        <f t="shared" si="58"/>
        <v>43417.25</v>
      </c>
      <c r="N565">
        <v>1543816800</v>
      </c>
      <c r="O565" s="4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 s="7">
        <f t="shared" si="62"/>
        <v>11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 s="4">
        <f t="shared" si="58"/>
        <v>42078.208333333328</v>
      </c>
      <c r="N566">
        <v>1427086800</v>
      </c>
      <c r="O566" s="4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 s="7">
        <f t="shared" si="62"/>
        <v>3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 s="4">
        <f t="shared" si="58"/>
        <v>40862.25</v>
      </c>
      <c r="N567">
        <v>1323064800</v>
      </c>
      <c r="O567" s="4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 s="7">
        <f t="shared" si="62"/>
        <v>11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 s="4">
        <f t="shared" si="58"/>
        <v>42424.25</v>
      </c>
      <c r="N568">
        <v>1458277200</v>
      </c>
      <c r="O568" s="4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 s="7">
        <f t="shared" si="62"/>
        <v>2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 s="4">
        <f t="shared" si="58"/>
        <v>41830.208333333336</v>
      </c>
      <c r="N569">
        <v>1405141200</v>
      </c>
      <c r="O569" s="4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 s="7">
        <f t="shared" si="62"/>
        <v>7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 s="4">
        <f t="shared" si="58"/>
        <v>40374.208333333336</v>
      </c>
      <c r="N570">
        <v>1283058000</v>
      </c>
      <c r="O570" s="4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 s="7">
        <f t="shared" si="62"/>
        <v>7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 s="4">
        <f t="shared" si="58"/>
        <v>40554.25</v>
      </c>
      <c r="N571">
        <v>1295762400</v>
      </c>
      <c r="O571" s="4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 s="7">
        <f t="shared" si="62"/>
        <v>1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 s="4">
        <f t="shared" si="58"/>
        <v>41993.25</v>
      </c>
      <c r="N572">
        <v>1419573600</v>
      </c>
      <c r="O572" s="4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 s="7">
        <f t="shared" si="62"/>
        <v>12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 s="4">
        <f t="shared" si="58"/>
        <v>42174.208333333328</v>
      </c>
      <c r="N573">
        <v>1438750800</v>
      </c>
      <c r="O573" s="4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 s="7">
        <f t="shared" si="62"/>
        <v>6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 s="4">
        <f t="shared" si="58"/>
        <v>42275.208333333328</v>
      </c>
      <c r="N574">
        <v>1444798800</v>
      </c>
      <c r="O574" s="4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 s="7">
        <f t="shared" si="62"/>
        <v>9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 s="4">
        <f t="shared" si="58"/>
        <v>41761.208333333336</v>
      </c>
      <c r="N575">
        <v>1399179600</v>
      </c>
      <c r="O575" s="4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 s="7">
        <f t="shared" si="62"/>
        <v>5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 s="4">
        <f t="shared" si="58"/>
        <v>43806.25</v>
      </c>
      <c r="N576">
        <v>1576562400</v>
      </c>
      <c r="O576" s="4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 s="7">
        <f t="shared" si="62"/>
        <v>12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 s="4">
        <f t="shared" si="58"/>
        <v>41779.208333333336</v>
      </c>
      <c r="N577">
        <v>1400821200</v>
      </c>
      <c r="O577" s="4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 s="7">
        <f t="shared" si="62"/>
        <v>5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 s="4">
        <f t="shared" si="58"/>
        <v>43040.208333333328</v>
      </c>
      <c r="N578">
        <v>1510984800</v>
      </c>
      <c r="O578" s="4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 s="7">
        <f t="shared" si="62"/>
        <v>11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 s="4">
        <f t="shared" ref="M579:M642" si="65">(((L579/60)/60)/24)+DATE(1970,1,1)</f>
        <v>40613.25</v>
      </c>
      <c r="N579">
        <v>1302066000</v>
      </c>
      <c r="O579" s="4">
        <f t="shared" ref="O579:O642" si="6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 s="7">
        <f t="shared" ref="U579:U642" si="69">MONTH(M579)</f>
        <v>3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 s="4">
        <f t="shared" si="65"/>
        <v>40878.25</v>
      </c>
      <c r="N580">
        <v>1322978400</v>
      </c>
      <c r="O580" s="4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 s="7">
        <f t="shared" si="69"/>
        <v>12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 s="4">
        <f t="shared" si="65"/>
        <v>40762.208333333336</v>
      </c>
      <c r="N581">
        <v>1313730000</v>
      </c>
      <c r="O581" s="4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 s="7">
        <f t="shared" si="69"/>
        <v>8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 s="4">
        <f t="shared" si="65"/>
        <v>41696.25</v>
      </c>
      <c r="N582">
        <v>1394085600</v>
      </c>
      <c r="O582" s="4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 s="7">
        <f t="shared" si="69"/>
        <v>2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 s="4">
        <f t="shared" si="65"/>
        <v>40662.208333333336</v>
      </c>
      <c r="N583">
        <v>1305349200</v>
      </c>
      <c r="O583" s="4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 s="7">
        <f t="shared" si="69"/>
        <v>4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 s="4">
        <f t="shared" si="65"/>
        <v>42165.208333333328</v>
      </c>
      <c r="N584">
        <v>1434344400</v>
      </c>
      <c r="O584" s="4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 s="7">
        <f t="shared" si="69"/>
        <v>6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 s="4">
        <f t="shared" si="65"/>
        <v>40959.25</v>
      </c>
      <c r="N585">
        <v>1331186400</v>
      </c>
      <c r="O585" s="4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 s="7">
        <f t="shared" si="69"/>
        <v>2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 s="4">
        <f t="shared" si="65"/>
        <v>41024.208333333336</v>
      </c>
      <c r="N586">
        <v>1336539600</v>
      </c>
      <c r="O586" s="4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 s="7">
        <f t="shared" si="69"/>
        <v>4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 s="4">
        <f t="shared" si="65"/>
        <v>40255.208333333336</v>
      </c>
      <c r="N587">
        <v>1269752400</v>
      </c>
      <c r="O587" s="4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 s="7">
        <f t="shared" si="69"/>
        <v>3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 s="4">
        <f t="shared" si="65"/>
        <v>40499.25</v>
      </c>
      <c r="N588">
        <v>1291615200</v>
      </c>
      <c r="O588" s="4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 s="7">
        <f t="shared" si="69"/>
        <v>11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 s="4">
        <f t="shared" si="65"/>
        <v>43484.25</v>
      </c>
      <c r="N589">
        <v>1552366800</v>
      </c>
      <c r="O589" s="4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 s="7">
        <f t="shared" si="69"/>
        <v>1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 s="4">
        <f t="shared" si="65"/>
        <v>40262.208333333336</v>
      </c>
      <c r="N590">
        <v>1272171600</v>
      </c>
      <c r="O590" s="4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 s="7">
        <f t="shared" si="69"/>
        <v>3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 s="4">
        <f t="shared" si="65"/>
        <v>42190.208333333328</v>
      </c>
      <c r="N591">
        <v>1436677200</v>
      </c>
      <c r="O591" s="4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 s="7">
        <f t="shared" si="69"/>
        <v>7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 s="4">
        <f t="shared" si="65"/>
        <v>41994.25</v>
      </c>
      <c r="N592">
        <v>1420092000</v>
      </c>
      <c r="O592" s="4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 s="7">
        <f t="shared" si="69"/>
        <v>12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 s="4">
        <f t="shared" si="65"/>
        <v>40373.208333333336</v>
      </c>
      <c r="N593">
        <v>1279947600</v>
      </c>
      <c r="O593" s="4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 s="7">
        <f t="shared" si="69"/>
        <v>7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 s="4">
        <f t="shared" si="65"/>
        <v>41789.208333333336</v>
      </c>
      <c r="N594">
        <v>1402203600</v>
      </c>
      <c r="O594" s="4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 s="7">
        <f t="shared" si="69"/>
        <v>5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 s="4">
        <f t="shared" si="65"/>
        <v>41724.208333333336</v>
      </c>
      <c r="N595">
        <v>1396933200</v>
      </c>
      <c r="O595" s="4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 s="7">
        <f t="shared" si="69"/>
        <v>3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 s="4">
        <f t="shared" si="65"/>
        <v>42548.208333333328</v>
      </c>
      <c r="N596">
        <v>1467262800</v>
      </c>
      <c r="O596" s="4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 s="7">
        <f t="shared" si="69"/>
        <v>6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 s="4">
        <f t="shared" si="65"/>
        <v>40253.208333333336</v>
      </c>
      <c r="N597">
        <v>1270530000</v>
      </c>
      <c r="O597" s="4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 s="7">
        <f t="shared" si="69"/>
        <v>3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 s="4">
        <f t="shared" si="65"/>
        <v>42434.25</v>
      </c>
      <c r="N598">
        <v>1457762400</v>
      </c>
      <c r="O598" s="4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 s="7">
        <f t="shared" si="69"/>
        <v>3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 s="4">
        <f t="shared" si="65"/>
        <v>43786.25</v>
      </c>
      <c r="N599">
        <v>1575525600</v>
      </c>
      <c r="O599" s="4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 s="7">
        <f t="shared" si="69"/>
        <v>11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 s="4">
        <f t="shared" si="65"/>
        <v>40344.208333333336</v>
      </c>
      <c r="N600">
        <v>1279083600</v>
      </c>
      <c r="O600" s="4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 s="7">
        <f t="shared" si="69"/>
        <v>6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 s="4">
        <f t="shared" si="65"/>
        <v>42047.25</v>
      </c>
      <c r="N601">
        <v>1424412000</v>
      </c>
      <c r="O601" s="4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 s="7">
        <f t="shared" si="69"/>
        <v>2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 s="4">
        <f t="shared" si="65"/>
        <v>41485.208333333336</v>
      </c>
      <c r="N602">
        <v>1376197200</v>
      </c>
      <c r="O602" s="4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 s="7">
        <f t="shared" si="69"/>
        <v>7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 s="4">
        <f t="shared" si="65"/>
        <v>41789.208333333336</v>
      </c>
      <c r="N603">
        <v>1402894800</v>
      </c>
      <c r="O603" s="4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 s="7">
        <f t="shared" si="69"/>
        <v>5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 s="4">
        <f t="shared" si="65"/>
        <v>42160.208333333328</v>
      </c>
      <c r="N604">
        <v>1434430800</v>
      </c>
      <c r="O604" s="4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 s="7">
        <f t="shared" si="69"/>
        <v>6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 s="4">
        <f t="shared" si="65"/>
        <v>43573.208333333328</v>
      </c>
      <c r="N605">
        <v>1557896400</v>
      </c>
      <c r="O605" s="4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 s="7">
        <f t="shared" si="69"/>
        <v>4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 s="4">
        <f t="shared" si="65"/>
        <v>40565.25</v>
      </c>
      <c r="N606">
        <v>1297490400</v>
      </c>
      <c r="O606" s="4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 s="7">
        <f t="shared" si="69"/>
        <v>1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 s="4">
        <f t="shared" si="65"/>
        <v>42280.208333333328</v>
      </c>
      <c r="N607">
        <v>1447394400</v>
      </c>
      <c r="O607" s="4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 s="7">
        <f t="shared" si="69"/>
        <v>10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 s="4">
        <f t="shared" si="65"/>
        <v>42436.25</v>
      </c>
      <c r="N608">
        <v>1458277200</v>
      </c>
      <c r="O608" s="4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 s="7">
        <f t="shared" si="69"/>
        <v>3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 s="4">
        <f t="shared" si="65"/>
        <v>41721.208333333336</v>
      </c>
      <c r="N609">
        <v>1395723600</v>
      </c>
      <c r="O609" s="4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 s="7">
        <f t="shared" si="69"/>
        <v>3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 s="4">
        <f t="shared" si="65"/>
        <v>43530.25</v>
      </c>
      <c r="N610">
        <v>1552197600</v>
      </c>
      <c r="O610" s="4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 s="7">
        <f t="shared" si="69"/>
        <v>3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 s="4">
        <f t="shared" si="65"/>
        <v>43481.25</v>
      </c>
      <c r="N611">
        <v>1549087200</v>
      </c>
      <c r="O611" s="4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 s="7">
        <f t="shared" si="69"/>
        <v>1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 s="4">
        <f t="shared" si="65"/>
        <v>41259.25</v>
      </c>
      <c r="N612">
        <v>1356847200</v>
      </c>
      <c r="O612" s="4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 s="7">
        <f t="shared" si="69"/>
        <v>12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 s="4">
        <f t="shared" si="65"/>
        <v>41480.208333333336</v>
      </c>
      <c r="N613">
        <v>1375765200</v>
      </c>
      <c r="O613" s="4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 s="7">
        <f t="shared" si="69"/>
        <v>7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 s="4">
        <f t="shared" si="65"/>
        <v>40474.208333333336</v>
      </c>
      <c r="N614">
        <v>1289800800</v>
      </c>
      <c r="O614" s="4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 s="7">
        <f t="shared" si="69"/>
        <v>10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 s="4">
        <f t="shared" si="65"/>
        <v>42973.208333333328</v>
      </c>
      <c r="N615">
        <v>1504501200</v>
      </c>
      <c r="O615" s="4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 s="7">
        <f t="shared" si="69"/>
        <v>8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 s="4">
        <f t="shared" si="65"/>
        <v>42746.25</v>
      </c>
      <c r="N616">
        <v>1485669600</v>
      </c>
      <c r="O616" s="4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 s="7">
        <f t="shared" si="69"/>
        <v>1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 s="4">
        <f t="shared" si="65"/>
        <v>42489.208333333328</v>
      </c>
      <c r="N617">
        <v>1462770000</v>
      </c>
      <c r="O617" s="4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 s="7">
        <f t="shared" si="69"/>
        <v>4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 s="4">
        <f t="shared" si="65"/>
        <v>41537.208333333336</v>
      </c>
      <c r="N618">
        <v>1379739600</v>
      </c>
      <c r="O618" s="4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 s="7">
        <f t="shared" si="69"/>
        <v>9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 s="4">
        <f t="shared" si="65"/>
        <v>41794.208333333336</v>
      </c>
      <c r="N619">
        <v>1402722000</v>
      </c>
      <c r="O619" s="4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 s="7">
        <f t="shared" si="69"/>
        <v>6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 s="4">
        <f t="shared" si="65"/>
        <v>41396.208333333336</v>
      </c>
      <c r="N620">
        <v>1369285200</v>
      </c>
      <c r="O620" s="4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 s="7">
        <f t="shared" si="69"/>
        <v>5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 s="4">
        <f t="shared" si="65"/>
        <v>40669.208333333336</v>
      </c>
      <c r="N621">
        <v>1304744400</v>
      </c>
      <c r="O621" s="4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 s="7">
        <f t="shared" si="69"/>
        <v>5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 s="4">
        <f t="shared" si="65"/>
        <v>42559.208333333328</v>
      </c>
      <c r="N622">
        <v>1468299600</v>
      </c>
      <c r="O622" s="4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 s="7">
        <f t="shared" si="69"/>
        <v>7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 s="4">
        <f t="shared" si="65"/>
        <v>42626.208333333328</v>
      </c>
      <c r="N623">
        <v>1474174800</v>
      </c>
      <c r="O623" s="4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 s="7">
        <f t="shared" si="69"/>
        <v>9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 s="4">
        <f t="shared" si="65"/>
        <v>43205.208333333328</v>
      </c>
      <c r="N624">
        <v>1526014800</v>
      </c>
      <c r="O624" s="4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 s="7">
        <f t="shared" si="69"/>
        <v>4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 s="4">
        <f t="shared" si="65"/>
        <v>42201.208333333328</v>
      </c>
      <c r="N625">
        <v>1437454800</v>
      </c>
      <c r="O625" s="4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 s="7">
        <f t="shared" si="69"/>
        <v>7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 s="4">
        <f t="shared" si="65"/>
        <v>42029.25</v>
      </c>
      <c r="N626">
        <v>1422684000</v>
      </c>
      <c r="O626" s="4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 s="7">
        <f t="shared" si="69"/>
        <v>1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 s="4">
        <f t="shared" si="65"/>
        <v>43857.25</v>
      </c>
      <c r="N627">
        <v>1581314400</v>
      </c>
      <c r="O627" s="4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 s="7">
        <f t="shared" si="69"/>
        <v>1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 s="4">
        <f t="shared" si="65"/>
        <v>40449.208333333336</v>
      </c>
      <c r="N628">
        <v>1286427600</v>
      </c>
      <c r="O628" s="4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 s="7">
        <f t="shared" si="69"/>
        <v>9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 s="4">
        <f t="shared" si="65"/>
        <v>40345.208333333336</v>
      </c>
      <c r="N629">
        <v>1278738000</v>
      </c>
      <c r="O629" s="4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 s="7">
        <f t="shared" si="69"/>
        <v>6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 s="4">
        <f t="shared" si="65"/>
        <v>40455.208333333336</v>
      </c>
      <c r="N630">
        <v>1286427600</v>
      </c>
      <c r="O630" s="4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 s="7">
        <f t="shared" si="69"/>
        <v>10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 s="4">
        <f t="shared" si="65"/>
        <v>42557.208333333328</v>
      </c>
      <c r="N631">
        <v>1467954000</v>
      </c>
      <c r="O631" s="4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 s="7">
        <f t="shared" si="69"/>
        <v>7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 s="4">
        <f t="shared" si="65"/>
        <v>43586.208333333328</v>
      </c>
      <c r="N632">
        <v>1557637200</v>
      </c>
      <c r="O632" s="4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 s="7">
        <f t="shared" si="69"/>
        <v>5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 s="4">
        <f t="shared" si="65"/>
        <v>43550.208333333328</v>
      </c>
      <c r="N633">
        <v>1553922000</v>
      </c>
      <c r="O633" s="4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 s="7">
        <f t="shared" si="69"/>
        <v>3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 s="4">
        <f t="shared" si="65"/>
        <v>41945.208333333336</v>
      </c>
      <c r="N634">
        <v>1416463200</v>
      </c>
      <c r="O634" s="4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 s="7">
        <f t="shared" si="69"/>
        <v>11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 s="4">
        <f t="shared" si="65"/>
        <v>42315.25</v>
      </c>
      <c r="N635">
        <v>1447221600</v>
      </c>
      <c r="O635" s="4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 s="7">
        <f t="shared" si="69"/>
        <v>11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 s="4">
        <f t="shared" si="65"/>
        <v>42819.208333333328</v>
      </c>
      <c r="N636">
        <v>1491627600</v>
      </c>
      <c r="O636" s="4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 s="7">
        <f t="shared" si="69"/>
        <v>3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 s="4">
        <f t="shared" si="65"/>
        <v>41314.25</v>
      </c>
      <c r="N637">
        <v>1363150800</v>
      </c>
      <c r="O637" s="4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 s="7">
        <f t="shared" si="69"/>
        <v>2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 s="4">
        <f t="shared" si="65"/>
        <v>40926.25</v>
      </c>
      <c r="N638">
        <v>1330754400</v>
      </c>
      <c r="O638" s="4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 s="7">
        <f t="shared" si="69"/>
        <v>1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 s="4">
        <f t="shared" si="65"/>
        <v>42688.25</v>
      </c>
      <c r="N639">
        <v>1479794400</v>
      </c>
      <c r="O639" s="4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 s="7">
        <f t="shared" si="69"/>
        <v>11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 s="4">
        <f t="shared" si="65"/>
        <v>40386.208333333336</v>
      </c>
      <c r="N640">
        <v>1281243600</v>
      </c>
      <c r="O640" s="4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 s="7">
        <f t="shared" si="69"/>
        <v>7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 s="4">
        <f t="shared" si="65"/>
        <v>43309.208333333328</v>
      </c>
      <c r="N641">
        <v>1532754000</v>
      </c>
      <c r="O641" s="4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 s="7">
        <f t="shared" si="69"/>
        <v>7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 s="4">
        <f t="shared" si="65"/>
        <v>42387.25</v>
      </c>
      <c r="N642">
        <v>1453356000</v>
      </c>
      <c r="O642" s="4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 s="7">
        <f t="shared" si="69"/>
        <v>1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 s="4">
        <f t="shared" ref="M643:M706" si="72">(((L643/60)/60)/24)+DATE(1970,1,1)</f>
        <v>42786.25</v>
      </c>
      <c r="N643">
        <v>1489986000</v>
      </c>
      <c r="O643" s="4">
        <f t="shared" ref="O643:O706" si="7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 s="7">
        <f t="shared" ref="U643:U706" si="76">MONTH(M643)</f>
        <v>2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 s="4">
        <f t="shared" si="72"/>
        <v>43451.25</v>
      </c>
      <c r="N644">
        <v>1545804000</v>
      </c>
      <c r="O644" s="4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 s="7">
        <f t="shared" si="76"/>
        <v>12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 s="4">
        <f t="shared" si="72"/>
        <v>42795.25</v>
      </c>
      <c r="N645">
        <v>1489899600</v>
      </c>
      <c r="O645" s="4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 s="7">
        <f t="shared" si="76"/>
        <v>3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 s="4">
        <f t="shared" si="72"/>
        <v>43452.25</v>
      </c>
      <c r="N646">
        <v>1546495200</v>
      </c>
      <c r="O646" s="4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 s="7">
        <f t="shared" si="76"/>
        <v>12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 s="4">
        <f t="shared" si="72"/>
        <v>43369.208333333328</v>
      </c>
      <c r="N647">
        <v>1539752400</v>
      </c>
      <c r="O647" s="4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 s="7">
        <f t="shared" si="76"/>
        <v>9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 s="4">
        <f t="shared" si="72"/>
        <v>41346.208333333336</v>
      </c>
      <c r="N648">
        <v>1364101200</v>
      </c>
      <c r="O648" s="4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 s="7">
        <f t="shared" si="76"/>
        <v>3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 s="4">
        <f t="shared" si="72"/>
        <v>43199.208333333328</v>
      </c>
      <c r="N649">
        <v>1525323600</v>
      </c>
      <c r="O649" s="4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 s="7">
        <f t="shared" si="76"/>
        <v>4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 s="4">
        <f t="shared" si="72"/>
        <v>42922.208333333328</v>
      </c>
      <c r="N650">
        <v>1500872400</v>
      </c>
      <c r="O650" s="4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 s="7">
        <f t="shared" si="76"/>
        <v>7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 s="4">
        <f t="shared" si="72"/>
        <v>40471.208333333336</v>
      </c>
      <c r="N651">
        <v>1288501200</v>
      </c>
      <c r="O651" s="4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 s="7">
        <f t="shared" si="76"/>
        <v>10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 s="4">
        <f t="shared" si="72"/>
        <v>41828.208333333336</v>
      </c>
      <c r="N652">
        <v>1407128400</v>
      </c>
      <c r="O652" s="4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 s="7">
        <f t="shared" si="76"/>
        <v>7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 s="4">
        <f t="shared" si="72"/>
        <v>41692.25</v>
      </c>
      <c r="N653">
        <v>1394344800</v>
      </c>
      <c r="O653" s="4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 s="7">
        <f t="shared" si="76"/>
        <v>2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 s="4">
        <f t="shared" si="72"/>
        <v>42587.208333333328</v>
      </c>
      <c r="N654">
        <v>1474088400</v>
      </c>
      <c r="O654" s="4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 s="7">
        <f t="shared" si="76"/>
        <v>8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 s="4">
        <f t="shared" si="72"/>
        <v>42468.208333333328</v>
      </c>
      <c r="N655">
        <v>1460264400</v>
      </c>
      <c r="O655" s="4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 s="7">
        <f t="shared" si="76"/>
        <v>4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 s="4">
        <f t="shared" si="72"/>
        <v>42240.208333333328</v>
      </c>
      <c r="N656">
        <v>1440824400</v>
      </c>
      <c r="O656" s="4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 s="7">
        <f t="shared" si="76"/>
        <v>8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 s="4">
        <f t="shared" si="72"/>
        <v>42796.25</v>
      </c>
      <c r="N657">
        <v>1489554000</v>
      </c>
      <c r="O657" s="4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 s="7">
        <f t="shared" si="76"/>
        <v>3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 s="4">
        <f t="shared" si="72"/>
        <v>43097.25</v>
      </c>
      <c r="N658">
        <v>1514872800</v>
      </c>
      <c r="O658" s="4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 s="7">
        <f t="shared" si="76"/>
        <v>12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 s="4">
        <f t="shared" si="72"/>
        <v>43096.25</v>
      </c>
      <c r="N659">
        <v>1515736800</v>
      </c>
      <c r="O659" s="4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 s="7">
        <f t="shared" si="76"/>
        <v>12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 s="4">
        <f t="shared" si="72"/>
        <v>42246.208333333328</v>
      </c>
      <c r="N660">
        <v>1442898000</v>
      </c>
      <c r="O660" s="4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 s="7">
        <f t="shared" si="76"/>
        <v>8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 s="4">
        <f t="shared" si="72"/>
        <v>40570.25</v>
      </c>
      <c r="N661">
        <v>1296194400</v>
      </c>
      <c r="O661" s="4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 s="7">
        <f t="shared" si="76"/>
        <v>1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 s="4">
        <f t="shared" si="72"/>
        <v>42237.208333333328</v>
      </c>
      <c r="N662">
        <v>1440910800</v>
      </c>
      <c r="O662" s="4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 s="7">
        <f t="shared" si="76"/>
        <v>8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 s="4">
        <f t="shared" si="72"/>
        <v>40996.208333333336</v>
      </c>
      <c r="N663">
        <v>1335502800</v>
      </c>
      <c r="O663" s="4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 s="7">
        <f t="shared" si="76"/>
        <v>3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 s="4">
        <f t="shared" si="72"/>
        <v>43443.25</v>
      </c>
      <c r="N664">
        <v>1544680800</v>
      </c>
      <c r="O664" s="4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 s="7">
        <f t="shared" si="76"/>
        <v>12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 s="4">
        <f t="shared" si="72"/>
        <v>40458.208333333336</v>
      </c>
      <c r="N665">
        <v>1288414800</v>
      </c>
      <c r="O665" s="4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 s="7">
        <f t="shared" si="76"/>
        <v>10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 s="4">
        <f t="shared" si="72"/>
        <v>40959.25</v>
      </c>
      <c r="N666">
        <v>1330581600</v>
      </c>
      <c r="O666" s="4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 s="7">
        <f t="shared" si="76"/>
        <v>2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 s="4">
        <f t="shared" si="72"/>
        <v>40733.208333333336</v>
      </c>
      <c r="N667">
        <v>1311397200</v>
      </c>
      <c r="O667" s="4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 s="7">
        <f t="shared" si="76"/>
        <v>7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 s="4">
        <f t="shared" si="72"/>
        <v>41516.208333333336</v>
      </c>
      <c r="N668">
        <v>1378357200</v>
      </c>
      <c r="O668" s="4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 s="7">
        <f t="shared" si="76"/>
        <v>8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 s="4">
        <f t="shared" si="72"/>
        <v>41892.208333333336</v>
      </c>
      <c r="N669">
        <v>1411102800</v>
      </c>
      <c r="O669" s="4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 s="7">
        <f t="shared" si="76"/>
        <v>9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 s="4">
        <f t="shared" si="72"/>
        <v>41122.208333333336</v>
      </c>
      <c r="N670">
        <v>1344834000</v>
      </c>
      <c r="O670" s="4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 s="7">
        <f t="shared" si="76"/>
        <v>8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 s="4">
        <f t="shared" si="72"/>
        <v>42912.208333333328</v>
      </c>
      <c r="N671">
        <v>1499230800</v>
      </c>
      <c r="O671" s="4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 s="7">
        <f t="shared" si="76"/>
        <v>6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 s="4">
        <f t="shared" si="72"/>
        <v>42425.25</v>
      </c>
      <c r="N672">
        <v>1457416800</v>
      </c>
      <c r="O672" s="4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 s="7">
        <f t="shared" si="76"/>
        <v>2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 s="4">
        <f t="shared" si="72"/>
        <v>40390.208333333336</v>
      </c>
      <c r="N673">
        <v>1280898000</v>
      </c>
      <c r="O673" s="4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 s="7">
        <f t="shared" si="76"/>
        <v>7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 s="4">
        <f t="shared" si="72"/>
        <v>43180.208333333328</v>
      </c>
      <c r="N674">
        <v>1522472400</v>
      </c>
      <c r="O674" s="4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 s="7">
        <f t="shared" si="76"/>
        <v>3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 s="4">
        <f t="shared" si="72"/>
        <v>42475.208333333328</v>
      </c>
      <c r="N675">
        <v>1462510800</v>
      </c>
      <c r="O675" s="4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 s="7">
        <f t="shared" si="76"/>
        <v>4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 s="4">
        <f t="shared" si="72"/>
        <v>40774.208333333336</v>
      </c>
      <c r="N676">
        <v>1317790800</v>
      </c>
      <c r="O676" s="4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 s="7">
        <f t="shared" si="76"/>
        <v>8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 s="4">
        <f t="shared" si="72"/>
        <v>43719.208333333328</v>
      </c>
      <c r="N677">
        <v>1568782800</v>
      </c>
      <c r="O677" s="4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 s="7">
        <f t="shared" si="76"/>
        <v>9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 s="4">
        <f t="shared" si="72"/>
        <v>41178.208333333336</v>
      </c>
      <c r="N678">
        <v>1349413200</v>
      </c>
      <c r="O678" s="4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 s="7">
        <f t="shared" si="76"/>
        <v>9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 s="4">
        <f t="shared" si="72"/>
        <v>42561.208333333328</v>
      </c>
      <c r="N679">
        <v>1472446800</v>
      </c>
      <c r="O679" s="4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 s="7">
        <f t="shared" si="76"/>
        <v>7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 s="4">
        <f t="shared" si="72"/>
        <v>43484.25</v>
      </c>
      <c r="N680">
        <v>1548050400</v>
      </c>
      <c r="O680" s="4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 s="7">
        <f t="shared" si="76"/>
        <v>1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 s="4">
        <f t="shared" si="72"/>
        <v>43756.208333333328</v>
      </c>
      <c r="N681">
        <v>1571806800</v>
      </c>
      <c r="O681" s="4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 s="7">
        <f t="shared" si="76"/>
        <v>10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 s="4">
        <f t="shared" si="72"/>
        <v>43813.25</v>
      </c>
      <c r="N682">
        <v>1576476000</v>
      </c>
      <c r="O682" s="4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 s="7">
        <f t="shared" si="76"/>
        <v>12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 s="4">
        <f t="shared" si="72"/>
        <v>40898.25</v>
      </c>
      <c r="N683">
        <v>1324965600</v>
      </c>
      <c r="O683" s="4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 s="7">
        <f t="shared" si="76"/>
        <v>12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 s="4">
        <f t="shared" si="72"/>
        <v>41619.25</v>
      </c>
      <c r="N684">
        <v>1387519200</v>
      </c>
      <c r="O684" s="4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 s="7">
        <f t="shared" si="76"/>
        <v>12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 s="4">
        <f t="shared" si="72"/>
        <v>43359.208333333328</v>
      </c>
      <c r="N685">
        <v>1537246800</v>
      </c>
      <c r="O685" s="4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 s="7">
        <f t="shared" si="76"/>
        <v>9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 s="4">
        <f t="shared" si="72"/>
        <v>40358.208333333336</v>
      </c>
      <c r="N686">
        <v>1279515600</v>
      </c>
      <c r="O686" s="4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 s="7">
        <f t="shared" si="76"/>
        <v>6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 s="4">
        <f t="shared" si="72"/>
        <v>42239.208333333328</v>
      </c>
      <c r="N687">
        <v>1442379600</v>
      </c>
      <c r="O687" s="4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 s="7">
        <f t="shared" si="76"/>
        <v>8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 s="4">
        <f t="shared" si="72"/>
        <v>43186.208333333328</v>
      </c>
      <c r="N688">
        <v>1523077200</v>
      </c>
      <c r="O688" s="4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 s="7">
        <f t="shared" si="76"/>
        <v>3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 s="4">
        <f t="shared" si="72"/>
        <v>42806.25</v>
      </c>
      <c r="N689">
        <v>1489554000</v>
      </c>
      <c r="O689" s="4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 s="7">
        <f t="shared" si="76"/>
        <v>3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 s="4">
        <f t="shared" si="72"/>
        <v>43475.25</v>
      </c>
      <c r="N690">
        <v>1548482400</v>
      </c>
      <c r="O690" s="4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 s="7">
        <f t="shared" si="76"/>
        <v>1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 s="4">
        <f t="shared" si="72"/>
        <v>41576.208333333336</v>
      </c>
      <c r="N691">
        <v>1384063200</v>
      </c>
      <c r="O691" s="4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 s="7">
        <f t="shared" si="76"/>
        <v>10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 s="4">
        <f t="shared" si="72"/>
        <v>40874.25</v>
      </c>
      <c r="N692">
        <v>1322892000</v>
      </c>
      <c r="O692" s="4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 s="7">
        <f t="shared" si="76"/>
        <v>11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 s="4">
        <f t="shared" si="72"/>
        <v>41185.208333333336</v>
      </c>
      <c r="N693">
        <v>1350709200</v>
      </c>
      <c r="O693" s="4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 s="7">
        <f t="shared" si="76"/>
        <v>10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 s="4">
        <f t="shared" si="72"/>
        <v>43655.208333333328</v>
      </c>
      <c r="N694">
        <v>1564203600</v>
      </c>
      <c r="O694" s="4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 s="7">
        <f t="shared" si="76"/>
        <v>7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 s="4">
        <f t="shared" si="72"/>
        <v>43025.208333333328</v>
      </c>
      <c r="N695">
        <v>1509685200</v>
      </c>
      <c r="O695" s="4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 s="7">
        <f t="shared" si="76"/>
        <v>10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 s="4">
        <f t="shared" si="72"/>
        <v>43066.25</v>
      </c>
      <c r="N696">
        <v>1514959200</v>
      </c>
      <c r="O696" s="4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 s="7">
        <f t="shared" si="76"/>
        <v>11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 s="4">
        <f t="shared" si="72"/>
        <v>42322.25</v>
      </c>
      <c r="N697">
        <v>1448863200</v>
      </c>
      <c r="O697" s="4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 s="7">
        <f t="shared" si="76"/>
        <v>11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 s="4">
        <f t="shared" si="72"/>
        <v>42114.208333333328</v>
      </c>
      <c r="N698">
        <v>1429592400</v>
      </c>
      <c r="O698" s="4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 s="7">
        <f t="shared" si="76"/>
        <v>4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 s="4">
        <f t="shared" si="72"/>
        <v>43190.208333333328</v>
      </c>
      <c r="N699">
        <v>1522645200</v>
      </c>
      <c r="O699" s="4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 s="7">
        <f t="shared" si="76"/>
        <v>3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 s="4">
        <f t="shared" si="72"/>
        <v>40871.25</v>
      </c>
      <c r="N700">
        <v>1323324000</v>
      </c>
      <c r="O700" s="4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 s="7">
        <f t="shared" si="76"/>
        <v>11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 s="4">
        <f t="shared" si="72"/>
        <v>43641.208333333328</v>
      </c>
      <c r="N701">
        <v>1561525200</v>
      </c>
      <c r="O701" s="4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 s="7">
        <f t="shared" si="76"/>
        <v>6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 s="4">
        <f t="shared" si="72"/>
        <v>40203.25</v>
      </c>
      <c r="N702">
        <v>1265695200</v>
      </c>
      <c r="O702" s="4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 s="7">
        <f t="shared" si="76"/>
        <v>1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 s="4">
        <f t="shared" si="72"/>
        <v>40629.208333333336</v>
      </c>
      <c r="N703">
        <v>1301806800</v>
      </c>
      <c r="O703" s="4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 s="7">
        <f t="shared" si="76"/>
        <v>3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 s="4">
        <f t="shared" si="72"/>
        <v>41477.208333333336</v>
      </c>
      <c r="N704">
        <v>1374901200</v>
      </c>
      <c r="O704" s="4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 s="7">
        <f t="shared" si="76"/>
        <v>7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 s="4">
        <f t="shared" si="72"/>
        <v>41020.208333333336</v>
      </c>
      <c r="N705">
        <v>1336453200</v>
      </c>
      <c r="O705" s="4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 s="7">
        <f t="shared" si="76"/>
        <v>4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 s="4">
        <f t="shared" si="72"/>
        <v>42555.208333333328</v>
      </c>
      <c r="N706">
        <v>1468904400</v>
      </c>
      <c r="O706" s="4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 s="7">
        <f t="shared" si="76"/>
        <v>7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 s="4">
        <f t="shared" ref="M707:M770" si="79">(((L707/60)/60)/24)+DATE(1970,1,1)</f>
        <v>41619.25</v>
      </c>
      <c r="N707">
        <v>1387087200</v>
      </c>
      <c r="O707" s="4">
        <f t="shared" ref="O707:O770" si="80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 s="7">
        <f t="shared" ref="U707:U770" si="83">MONTH(M707)</f>
        <v>12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 s="4">
        <f t="shared" si="79"/>
        <v>43471.25</v>
      </c>
      <c r="N708">
        <v>1547445600</v>
      </c>
      <c r="O708" s="4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 s="7">
        <f t="shared" si="83"/>
        <v>1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 s="4">
        <f t="shared" si="79"/>
        <v>43442.25</v>
      </c>
      <c r="N709">
        <v>1547359200</v>
      </c>
      <c r="O709" s="4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 s="7">
        <f t="shared" si="83"/>
        <v>12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 s="4">
        <f t="shared" si="79"/>
        <v>42877.208333333328</v>
      </c>
      <c r="N710">
        <v>1496293200</v>
      </c>
      <c r="O710" s="4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 s="7">
        <f t="shared" si="83"/>
        <v>5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 s="4">
        <f t="shared" si="79"/>
        <v>41018.208333333336</v>
      </c>
      <c r="N711">
        <v>1335416400</v>
      </c>
      <c r="O711" s="4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 s="7">
        <f t="shared" si="83"/>
        <v>4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 s="4">
        <f t="shared" si="79"/>
        <v>43295.208333333328</v>
      </c>
      <c r="N712">
        <v>1532149200</v>
      </c>
      <c r="O712" s="4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 s="7">
        <f t="shared" si="83"/>
        <v>7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 s="4">
        <f t="shared" si="79"/>
        <v>42393.25</v>
      </c>
      <c r="N713">
        <v>1453788000</v>
      </c>
      <c r="O713" s="4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 s="7">
        <f t="shared" si="83"/>
        <v>1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 s="4">
        <f t="shared" si="79"/>
        <v>42559.208333333328</v>
      </c>
      <c r="N714">
        <v>1471496400</v>
      </c>
      <c r="O714" s="4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 s="7">
        <f t="shared" si="83"/>
        <v>7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 s="4">
        <f t="shared" si="79"/>
        <v>42604.208333333328</v>
      </c>
      <c r="N715">
        <v>1472878800</v>
      </c>
      <c r="O715" s="4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 s="7">
        <f t="shared" si="83"/>
        <v>8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 s="4">
        <f t="shared" si="79"/>
        <v>41870.208333333336</v>
      </c>
      <c r="N716">
        <v>1408510800</v>
      </c>
      <c r="O716" s="4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 s="7">
        <f t="shared" si="83"/>
        <v>8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 s="4">
        <f t="shared" si="79"/>
        <v>40397.208333333336</v>
      </c>
      <c r="N717">
        <v>1281589200</v>
      </c>
      <c r="O717" s="4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 s="7">
        <f t="shared" si="83"/>
        <v>8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 s="4">
        <f t="shared" si="79"/>
        <v>41465.208333333336</v>
      </c>
      <c r="N718">
        <v>1375851600</v>
      </c>
      <c r="O718" s="4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 s="7">
        <f t="shared" si="83"/>
        <v>7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 s="4">
        <f t="shared" si="79"/>
        <v>40777.208333333336</v>
      </c>
      <c r="N719">
        <v>1315803600</v>
      </c>
      <c r="O719" s="4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 s="7">
        <f t="shared" si="83"/>
        <v>8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 s="4">
        <f t="shared" si="79"/>
        <v>41442.208333333336</v>
      </c>
      <c r="N720">
        <v>1373691600</v>
      </c>
      <c r="O720" s="4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 s="7">
        <f t="shared" si="83"/>
        <v>6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 s="4">
        <f t="shared" si="79"/>
        <v>41058.208333333336</v>
      </c>
      <c r="N721">
        <v>1339218000</v>
      </c>
      <c r="O721" s="4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 s="7">
        <f t="shared" si="83"/>
        <v>5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 s="4">
        <f t="shared" si="79"/>
        <v>43152.25</v>
      </c>
      <c r="N722">
        <v>1520402400</v>
      </c>
      <c r="O722" s="4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 s="7">
        <f t="shared" si="83"/>
        <v>2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 s="4">
        <f t="shared" si="79"/>
        <v>43194.208333333328</v>
      </c>
      <c r="N723">
        <v>1523336400</v>
      </c>
      <c r="O723" s="4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 s="7">
        <f t="shared" si="83"/>
        <v>4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 s="4">
        <f t="shared" si="79"/>
        <v>43045.25</v>
      </c>
      <c r="N724">
        <v>1512280800</v>
      </c>
      <c r="O724" s="4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 s="7">
        <f t="shared" si="83"/>
        <v>11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 s="4">
        <f t="shared" si="79"/>
        <v>42431.25</v>
      </c>
      <c r="N725">
        <v>1458709200</v>
      </c>
      <c r="O725" s="4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 s="7">
        <f t="shared" si="83"/>
        <v>3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 s="4">
        <f t="shared" si="79"/>
        <v>41934.208333333336</v>
      </c>
      <c r="N726">
        <v>1414126800</v>
      </c>
      <c r="O726" s="4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 s="7">
        <f t="shared" si="83"/>
        <v>10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 s="4">
        <f t="shared" si="79"/>
        <v>41958.25</v>
      </c>
      <c r="N727">
        <v>1416204000</v>
      </c>
      <c r="O727" s="4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 s="7">
        <f t="shared" si="83"/>
        <v>11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 s="4">
        <f t="shared" si="79"/>
        <v>40476.208333333336</v>
      </c>
      <c r="N728">
        <v>1288501200</v>
      </c>
      <c r="O728" s="4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 s="7">
        <f t="shared" si="83"/>
        <v>10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 s="4">
        <f t="shared" si="79"/>
        <v>43485.25</v>
      </c>
      <c r="N729">
        <v>1552971600</v>
      </c>
      <c r="O729" s="4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 s="7">
        <f t="shared" si="83"/>
        <v>1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 s="4">
        <f t="shared" si="79"/>
        <v>42515.208333333328</v>
      </c>
      <c r="N730">
        <v>1465102800</v>
      </c>
      <c r="O730" s="4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 s="7">
        <f t="shared" si="83"/>
        <v>5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 s="4">
        <f t="shared" si="79"/>
        <v>41309.25</v>
      </c>
      <c r="N731">
        <v>1360130400</v>
      </c>
      <c r="O731" s="4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 s="7">
        <f t="shared" si="83"/>
        <v>2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 s="4">
        <f t="shared" si="79"/>
        <v>42147.208333333328</v>
      </c>
      <c r="N732">
        <v>1432875600</v>
      </c>
      <c r="O732" s="4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 s="7">
        <f t="shared" si="83"/>
        <v>5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 s="4">
        <f t="shared" si="79"/>
        <v>42939.208333333328</v>
      </c>
      <c r="N733">
        <v>1500872400</v>
      </c>
      <c r="O733" s="4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 s="7">
        <f t="shared" si="83"/>
        <v>7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 s="4">
        <f t="shared" si="79"/>
        <v>42816.208333333328</v>
      </c>
      <c r="N734">
        <v>1492146000</v>
      </c>
      <c r="O734" s="4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 s="7">
        <f t="shared" si="83"/>
        <v>3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 s="4">
        <f t="shared" si="79"/>
        <v>41844.208333333336</v>
      </c>
      <c r="N735">
        <v>1407301200</v>
      </c>
      <c r="O735" s="4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 s="7">
        <f t="shared" si="83"/>
        <v>7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 s="4">
        <f t="shared" si="79"/>
        <v>42763.25</v>
      </c>
      <c r="N736">
        <v>1486620000</v>
      </c>
      <c r="O736" s="4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 s="7">
        <f t="shared" si="83"/>
        <v>1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 s="4">
        <f t="shared" si="79"/>
        <v>42459.208333333328</v>
      </c>
      <c r="N737">
        <v>1459918800</v>
      </c>
      <c r="O737" s="4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 s="7">
        <f t="shared" si="83"/>
        <v>3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 s="4">
        <f t="shared" si="79"/>
        <v>42055.25</v>
      </c>
      <c r="N738">
        <v>1424757600</v>
      </c>
      <c r="O738" s="4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 s="7">
        <f t="shared" si="83"/>
        <v>2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 s="4">
        <f t="shared" si="79"/>
        <v>42685.25</v>
      </c>
      <c r="N739">
        <v>1479880800</v>
      </c>
      <c r="O739" s="4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 s="7">
        <f t="shared" si="83"/>
        <v>11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 s="4">
        <f t="shared" si="79"/>
        <v>41959.25</v>
      </c>
      <c r="N740">
        <v>1418018400</v>
      </c>
      <c r="O740" s="4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 s="7">
        <f t="shared" si="83"/>
        <v>11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 s="4">
        <f t="shared" si="79"/>
        <v>41089.208333333336</v>
      </c>
      <c r="N741">
        <v>1341032400</v>
      </c>
      <c r="O741" s="4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 s="7">
        <f t="shared" si="83"/>
        <v>6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 s="4">
        <f t="shared" si="79"/>
        <v>42769.25</v>
      </c>
      <c r="N742">
        <v>1486360800</v>
      </c>
      <c r="O742" s="4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 s="7">
        <f t="shared" si="83"/>
        <v>2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 s="4">
        <f t="shared" si="79"/>
        <v>40321.208333333336</v>
      </c>
      <c r="N743">
        <v>1274677200</v>
      </c>
      <c r="O743" s="4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 s="7">
        <f t="shared" si="83"/>
        <v>5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 s="4">
        <f t="shared" si="79"/>
        <v>40197.25</v>
      </c>
      <c r="N744">
        <v>1267509600</v>
      </c>
      <c r="O744" s="4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 s="7">
        <f t="shared" si="83"/>
        <v>1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 s="4">
        <f t="shared" si="79"/>
        <v>42298.208333333328</v>
      </c>
      <c r="N745">
        <v>1445922000</v>
      </c>
      <c r="O745" s="4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 s="7">
        <f t="shared" si="83"/>
        <v>10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 s="4">
        <f t="shared" si="79"/>
        <v>43322.208333333328</v>
      </c>
      <c r="N746">
        <v>1534050000</v>
      </c>
      <c r="O746" s="4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 s="7">
        <f t="shared" si="83"/>
        <v>8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 s="4">
        <f t="shared" si="79"/>
        <v>40328.208333333336</v>
      </c>
      <c r="N747">
        <v>1277528400</v>
      </c>
      <c r="O747" s="4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 s="7">
        <f t="shared" si="83"/>
        <v>5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 s="4">
        <f t="shared" si="79"/>
        <v>40825.208333333336</v>
      </c>
      <c r="N748">
        <v>1318568400</v>
      </c>
      <c r="O748" s="4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 s="7">
        <f t="shared" si="83"/>
        <v>10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 s="4">
        <f t="shared" si="79"/>
        <v>40423.208333333336</v>
      </c>
      <c r="N749">
        <v>1284354000</v>
      </c>
      <c r="O749" s="4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 s="7">
        <f t="shared" si="83"/>
        <v>9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 s="4">
        <f t="shared" si="79"/>
        <v>40238.25</v>
      </c>
      <c r="N750">
        <v>1269579600</v>
      </c>
      <c r="O750" s="4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 s="7">
        <f t="shared" si="83"/>
        <v>3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 s="4">
        <f t="shared" si="79"/>
        <v>41920.208333333336</v>
      </c>
      <c r="N751">
        <v>1413781200</v>
      </c>
      <c r="O751" s="4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 s="7">
        <f t="shared" si="83"/>
        <v>10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 s="4">
        <f t="shared" si="79"/>
        <v>40360.208333333336</v>
      </c>
      <c r="N752">
        <v>1280120400</v>
      </c>
      <c r="O752" s="4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 s="7">
        <f t="shared" si="83"/>
        <v>7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 s="4">
        <f t="shared" si="79"/>
        <v>42446.208333333328</v>
      </c>
      <c r="N753">
        <v>1459486800</v>
      </c>
      <c r="O753" s="4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 s="7">
        <f t="shared" si="83"/>
        <v>3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 s="4">
        <f t="shared" si="79"/>
        <v>40395.208333333336</v>
      </c>
      <c r="N754">
        <v>1282539600</v>
      </c>
      <c r="O754" s="4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 s="7">
        <f t="shared" si="83"/>
        <v>8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 s="4">
        <f t="shared" si="79"/>
        <v>40321.208333333336</v>
      </c>
      <c r="N755">
        <v>1275886800</v>
      </c>
      <c r="O755" s="4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 s="7">
        <f t="shared" si="83"/>
        <v>5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 s="4">
        <f t="shared" si="79"/>
        <v>41210.208333333336</v>
      </c>
      <c r="N756">
        <v>1355983200</v>
      </c>
      <c r="O756" s="4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 s="7">
        <f t="shared" si="83"/>
        <v>10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 s="4">
        <f t="shared" si="79"/>
        <v>43096.25</v>
      </c>
      <c r="N757">
        <v>1515391200</v>
      </c>
      <c r="O757" s="4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 s="7">
        <f t="shared" si="83"/>
        <v>12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 s="4">
        <f t="shared" si="79"/>
        <v>42024.25</v>
      </c>
      <c r="N758">
        <v>1422252000</v>
      </c>
      <c r="O758" s="4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 s="7">
        <f t="shared" si="83"/>
        <v>1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 s="4">
        <f t="shared" si="79"/>
        <v>40675.208333333336</v>
      </c>
      <c r="N759">
        <v>1305522000</v>
      </c>
      <c r="O759" s="4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 s="7">
        <f t="shared" si="83"/>
        <v>5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 s="4">
        <f t="shared" si="79"/>
        <v>41936.208333333336</v>
      </c>
      <c r="N760">
        <v>1414904400</v>
      </c>
      <c r="O760" s="4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 s="7">
        <f t="shared" si="83"/>
        <v>10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 s="4">
        <f t="shared" si="79"/>
        <v>43136.25</v>
      </c>
      <c r="N761">
        <v>1520402400</v>
      </c>
      <c r="O761" s="4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 s="7">
        <f t="shared" si="83"/>
        <v>2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 s="4">
        <f t="shared" si="79"/>
        <v>43678.208333333328</v>
      </c>
      <c r="N762">
        <v>1567141200</v>
      </c>
      <c r="O762" s="4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 s="7">
        <f t="shared" si="83"/>
        <v>8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 s="4">
        <f t="shared" si="79"/>
        <v>42938.208333333328</v>
      </c>
      <c r="N763">
        <v>1501131600</v>
      </c>
      <c r="O763" s="4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 s="7">
        <f t="shared" si="83"/>
        <v>7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 s="4">
        <f t="shared" si="79"/>
        <v>41241.25</v>
      </c>
      <c r="N764">
        <v>1355032800</v>
      </c>
      <c r="O764" s="4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 s="7">
        <f t="shared" si="83"/>
        <v>11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 s="4">
        <f t="shared" si="79"/>
        <v>41037.208333333336</v>
      </c>
      <c r="N765">
        <v>1339477200</v>
      </c>
      <c r="O765" s="4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 s="7">
        <f t="shared" si="83"/>
        <v>5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 s="4">
        <f t="shared" si="79"/>
        <v>40676.208333333336</v>
      </c>
      <c r="N766">
        <v>1305954000</v>
      </c>
      <c r="O766" s="4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 s="7">
        <f t="shared" si="83"/>
        <v>5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 s="4">
        <f t="shared" si="79"/>
        <v>42840.208333333328</v>
      </c>
      <c r="N767">
        <v>1494392400</v>
      </c>
      <c r="O767" s="4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 s="7">
        <f t="shared" si="83"/>
        <v>4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 s="4">
        <f t="shared" si="79"/>
        <v>43362.208333333328</v>
      </c>
      <c r="N768">
        <v>1537419600</v>
      </c>
      <c r="O768" s="4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 s="7">
        <f t="shared" si="83"/>
        <v>9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 s="4">
        <f t="shared" si="79"/>
        <v>42283.208333333328</v>
      </c>
      <c r="N769">
        <v>1447999200</v>
      </c>
      <c r="O769" s="4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 s="7">
        <f t="shared" si="83"/>
        <v>10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 s="4">
        <f t="shared" si="79"/>
        <v>41619.25</v>
      </c>
      <c r="N770">
        <v>1388037600</v>
      </c>
      <c r="O770" s="4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 s="7">
        <f t="shared" si="83"/>
        <v>12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 s="4">
        <f t="shared" ref="M771:M834" si="86">(((L771/60)/60)/24)+DATE(1970,1,1)</f>
        <v>41501.208333333336</v>
      </c>
      <c r="N771">
        <v>1378789200</v>
      </c>
      <c r="O771" s="4">
        <f t="shared" ref="O771:O834" si="87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 s="7">
        <f t="shared" ref="U771:U834" si="90">MONTH(M771)</f>
        <v>8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 s="4">
        <f t="shared" si="86"/>
        <v>41743.208333333336</v>
      </c>
      <c r="N772">
        <v>1398056400</v>
      </c>
      <c r="O772" s="4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 s="7">
        <f t="shared" si="90"/>
        <v>4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 s="4">
        <f t="shared" si="86"/>
        <v>43491.25</v>
      </c>
      <c r="N773">
        <v>1550815200</v>
      </c>
      <c r="O773" s="4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 s="7">
        <f t="shared" si="90"/>
        <v>1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 s="4">
        <f t="shared" si="86"/>
        <v>43505.25</v>
      </c>
      <c r="N774">
        <v>1550037600</v>
      </c>
      <c r="O774" s="4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 s="7">
        <f t="shared" si="90"/>
        <v>2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 s="4">
        <f t="shared" si="86"/>
        <v>42838.208333333328</v>
      </c>
      <c r="N775">
        <v>1492923600</v>
      </c>
      <c r="O775" s="4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 s="7">
        <f t="shared" si="90"/>
        <v>4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 s="4">
        <f t="shared" si="86"/>
        <v>42513.208333333328</v>
      </c>
      <c r="N776">
        <v>1467522000</v>
      </c>
      <c r="O776" s="4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 s="7">
        <f t="shared" si="90"/>
        <v>5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 s="4">
        <f t="shared" si="86"/>
        <v>41949.25</v>
      </c>
      <c r="N777">
        <v>1416117600</v>
      </c>
      <c r="O777" s="4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 s="7">
        <f t="shared" si="90"/>
        <v>11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 s="4">
        <f t="shared" si="86"/>
        <v>43650.208333333328</v>
      </c>
      <c r="N778">
        <v>1563771600</v>
      </c>
      <c r="O778" s="4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 s="7">
        <f t="shared" si="90"/>
        <v>7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 s="4">
        <f t="shared" si="86"/>
        <v>40809.208333333336</v>
      </c>
      <c r="N779">
        <v>1319259600</v>
      </c>
      <c r="O779" s="4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 s="7">
        <f t="shared" si="90"/>
        <v>9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 s="4">
        <f t="shared" si="86"/>
        <v>40768.208333333336</v>
      </c>
      <c r="N780">
        <v>1313643600</v>
      </c>
      <c r="O780" s="4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 s="7">
        <f t="shared" si="90"/>
        <v>8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 s="4">
        <f t="shared" si="86"/>
        <v>42230.208333333328</v>
      </c>
      <c r="N781">
        <v>1440306000</v>
      </c>
      <c r="O781" s="4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 s="7">
        <f t="shared" si="90"/>
        <v>8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 s="4">
        <f t="shared" si="86"/>
        <v>42573.208333333328</v>
      </c>
      <c r="N782">
        <v>1470805200</v>
      </c>
      <c r="O782" s="4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 s="7">
        <f t="shared" si="90"/>
        <v>7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 s="4">
        <f t="shared" si="86"/>
        <v>40482.208333333336</v>
      </c>
      <c r="N783">
        <v>1292911200</v>
      </c>
      <c r="O783" s="4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 s="7">
        <f t="shared" si="90"/>
        <v>10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 s="4">
        <f t="shared" si="86"/>
        <v>40603.25</v>
      </c>
      <c r="N784">
        <v>1301374800</v>
      </c>
      <c r="O784" s="4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 s="7">
        <f t="shared" si="90"/>
        <v>3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 s="4">
        <f t="shared" si="86"/>
        <v>41625.25</v>
      </c>
      <c r="N785">
        <v>1387864800</v>
      </c>
      <c r="O785" s="4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 s="7">
        <f t="shared" si="90"/>
        <v>12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 s="4">
        <f t="shared" si="86"/>
        <v>42435.25</v>
      </c>
      <c r="N786">
        <v>1458190800</v>
      </c>
      <c r="O786" s="4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 s="7">
        <f t="shared" si="90"/>
        <v>3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 s="4">
        <f t="shared" si="86"/>
        <v>43582.208333333328</v>
      </c>
      <c r="N787">
        <v>1559278800</v>
      </c>
      <c r="O787" s="4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 s="7">
        <f t="shared" si="90"/>
        <v>4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 s="4">
        <f t="shared" si="86"/>
        <v>43186.208333333328</v>
      </c>
      <c r="N788">
        <v>1522731600</v>
      </c>
      <c r="O788" s="4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 s="7">
        <f t="shared" si="90"/>
        <v>3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 s="4">
        <f t="shared" si="86"/>
        <v>40684.208333333336</v>
      </c>
      <c r="N789">
        <v>1306731600</v>
      </c>
      <c r="O789" s="4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 s="7">
        <f t="shared" si="90"/>
        <v>5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 s="4">
        <f t="shared" si="86"/>
        <v>41202.208333333336</v>
      </c>
      <c r="N790">
        <v>1352527200</v>
      </c>
      <c r="O790" s="4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 s="7">
        <f t="shared" si="90"/>
        <v>10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 s="4">
        <f t="shared" si="86"/>
        <v>41786.208333333336</v>
      </c>
      <c r="N791">
        <v>1404363600</v>
      </c>
      <c r="O791" s="4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 s="7">
        <f t="shared" si="90"/>
        <v>5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 s="4">
        <f t="shared" si="86"/>
        <v>40223.25</v>
      </c>
      <c r="N792">
        <v>1266645600</v>
      </c>
      <c r="O792" s="4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 s="7">
        <f t="shared" si="90"/>
        <v>2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 s="4">
        <f t="shared" si="86"/>
        <v>42715.25</v>
      </c>
      <c r="N793">
        <v>1482818400</v>
      </c>
      <c r="O793" s="4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 s="7">
        <f t="shared" si="90"/>
        <v>12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 s="4">
        <f t="shared" si="86"/>
        <v>41451.208333333336</v>
      </c>
      <c r="N794">
        <v>1374642000</v>
      </c>
      <c r="O794" s="4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 s="7">
        <f t="shared" si="90"/>
        <v>6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 s="4">
        <f t="shared" si="86"/>
        <v>41450.208333333336</v>
      </c>
      <c r="N795">
        <v>1372482000</v>
      </c>
      <c r="O795" s="4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 s="7">
        <f t="shared" si="90"/>
        <v>6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 s="4">
        <f t="shared" si="86"/>
        <v>43091.25</v>
      </c>
      <c r="N796">
        <v>1514959200</v>
      </c>
      <c r="O796" s="4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 s="7">
        <f t="shared" si="90"/>
        <v>12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 s="4">
        <f t="shared" si="86"/>
        <v>42675.208333333328</v>
      </c>
      <c r="N797">
        <v>1478235600</v>
      </c>
      <c r="O797" s="4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 s="7">
        <f t="shared" si="90"/>
        <v>11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 s="4">
        <f t="shared" si="86"/>
        <v>41859.208333333336</v>
      </c>
      <c r="N798">
        <v>1408078800</v>
      </c>
      <c r="O798" s="4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 s="7">
        <f t="shared" si="90"/>
        <v>8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 s="4">
        <f t="shared" si="86"/>
        <v>43464.25</v>
      </c>
      <c r="N799">
        <v>1548136800</v>
      </c>
      <c r="O799" s="4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 s="7">
        <f t="shared" si="90"/>
        <v>12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 s="4">
        <f t="shared" si="86"/>
        <v>41060.208333333336</v>
      </c>
      <c r="N800">
        <v>1340859600</v>
      </c>
      <c r="O800" s="4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 s="7">
        <f t="shared" si="90"/>
        <v>5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 s="4">
        <f t="shared" si="86"/>
        <v>42399.25</v>
      </c>
      <c r="N801">
        <v>1454479200</v>
      </c>
      <c r="O801" s="4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 s="7">
        <f t="shared" si="90"/>
        <v>1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 s="4">
        <f t="shared" si="86"/>
        <v>42167.208333333328</v>
      </c>
      <c r="N802">
        <v>1434430800</v>
      </c>
      <c r="O802" s="4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 s="7">
        <f t="shared" si="90"/>
        <v>6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 s="4">
        <f t="shared" si="86"/>
        <v>43830.25</v>
      </c>
      <c r="N803">
        <v>1579672800</v>
      </c>
      <c r="O803" s="4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 s="7">
        <f t="shared" si="90"/>
        <v>12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 s="4">
        <f t="shared" si="86"/>
        <v>43650.208333333328</v>
      </c>
      <c r="N804">
        <v>1562389200</v>
      </c>
      <c r="O804" s="4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 s="7">
        <f t="shared" si="90"/>
        <v>7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 s="4">
        <f t="shared" si="86"/>
        <v>43492.25</v>
      </c>
      <c r="N805">
        <v>1551506400</v>
      </c>
      <c r="O805" s="4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 s="7">
        <f t="shared" si="90"/>
        <v>1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 s="4">
        <f t="shared" si="86"/>
        <v>43102.25</v>
      </c>
      <c r="N806">
        <v>1516600800</v>
      </c>
      <c r="O806" s="4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 s="7">
        <f t="shared" si="90"/>
        <v>1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 s="4">
        <f t="shared" si="86"/>
        <v>41958.25</v>
      </c>
      <c r="N807">
        <v>1420437600</v>
      </c>
      <c r="O807" s="4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 s="7">
        <f t="shared" si="90"/>
        <v>11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 s="4">
        <f t="shared" si="86"/>
        <v>40973.25</v>
      </c>
      <c r="N808">
        <v>1332997200</v>
      </c>
      <c r="O808" s="4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 s="7">
        <f t="shared" si="90"/>
        <v>3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 s="4">
        <f t="shared" si="86"/>
        <v>43753.208333333328</v>
      </c>
      <c r="N809">
        <v>1574920800</v>
      </c>
      <c r="O809" s="4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 s="7">
        <f t="shared" si="90"/>
        <v>10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 s="4">
        <f t="shared" si="86"/>
        <v>42507.208333333328</v>
      </c>
      <c r="N810">
        <v>1464930000</v>
      </c>
      <c r="O810" s="4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 s="7">
        <f t="shared" si="90"/>
        <v>5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 s="4">
        <f t="shared" si="86"/>
        <v>41135.208333333336</v>
      </c>
      <c r="N811">
        <v>1345006800</v>
      </c>
      <c r="O811" s="4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 s="7">
        <f t="shared" si="90"/>
        <v>8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 s="4">
        <f t="shared" si="86"/>
        <v>43067.25</v>
      </c>
      <c r="N812">
        <v>1512712800</v>
      </c>
      <c r="O812" s="4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 s="7">
        <f t="shared" si="90"/>
        <v>11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 s="4">
        <f t="shared" si="86"/>
        <v>42378.25</v>
      </c>
      <c r="N813">
        <v>1452492000</v>
      </c>
      <c r="O813" s="4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 s="7">
        <f t="shared" si="90"/>
        <v>1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 s="4">
        <f t="shared" si="86"/>
        <v>43206.208333333328</v>
      </c>
      <c r="N814">
        <v>1524286800</v>
      </c>
      <c r="O814" s="4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 s="7">
        <f t="shared" si="90"/>
        <v>4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 s="4">
        <f t="shared" si="86"/>
        <v>41148.208333333336</v>
      </c>
      <c r="N815">
        <v>1346907600</v>
      </c>
      <c r="O815" s="4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 s="7">
        <f t="shared" si="90"/>
        <v>8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 s="4">
        <f t="shared" si="86"/>
        <v>42517.208333333328</v>
      </c>
      <c r="N816">
        <v>1464498000</v>
      </c>
      <c r="O816" s="4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 s="7">
        <f t="shared" si="90"/>
        <v>5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 s="4">
        <f t="shared" si="86"/>
        <v>43068.25</v>
      </c>
      <c r="N817">
        <v>1514181600</v>
      </c>
      <c r="O817" s="4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 s="7">
        <f t="shared" si="90"/>
        <v>11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 s="4">
        <f t="shared" si="86"/>
        <v>41680.25</v>
      </c>
      <c r="N818">
        <v>1392184800</v>
      </c>
      <c r="O818" s="4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 s="7">
        <f t="shared" si="90"/>
        <v>2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 s="4">
        <f t="shared" si="86"/>
        <v>43589.208333333328</v>
      </c>
      <c r="N819">
        <v>1559365200</v>
      </c>
      <c r="O819" s="4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 s="7">
        <f t="shared" si="90"/>
        <v>5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 s="4">
        <f t="shared" si="86"/>
        <v>43486.25</v>
      </c>
      <c r="N820">
        <v>1549173600</v>
      </c>
      <c r="O820" s="4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 s="7">
        <f t="shared" si="90"/>
        <v>1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 s="4">
        <f t="shared" si="86"/>
        <v>41237.25</v>
      </c>
      <c r="N821">
        <v>1355032800</v>
      </c>
      <c r="O821" s="4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 s="7">
        <f t="shared" si="90"/>
        <v>11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 s="4">
        <f t="shared" si="86"/>
        <v>43310.208333333328</v>
      </c>
      <c r="N822">
        <v>1533963600</v>
      </c>
      <c r="O822" s="4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 s="7">
        <f t="shared" si="90"/>
        <v>7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 s="4">
        <f t="shared" si="86"/>
        <v>42794.25</v>
      </c>
      <c r="N823">
        <v>1489381200</v>
      </c>
      <c r="O823" s="4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 s="7">
        <f t="shared" si="90"/>
        <v>2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 s="4">
        <f t="shared" si="86"/>
        <v>41698.25</v>
      </c>
      <c r="N824">
        <v>1395032400</v>
      </c>
      <c r="O824" s="4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 s="7">
        <f t="shared" si="90"/>
        <v>2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 s="4">
        <f t="shared" si="86"/>
        <v>41892.208333333336</v>
      </c>
      <c r="N825">
        <v>1412485200</v>
      </c>
      <c r="O825" s="4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 s="7">
        <f t="shared" si="90"/>
        <v>9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 s="4">
        <f t="shared" si="86"/>
        <v>40348.208333333336</v>
      </c>
      <c r="N826">
        <v>1279688400</v>
      </c>
      <c r="O826" s="4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 s="7">
        <f t="shared" si="90"/>
        <v>6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 s="4">
        <f t="shared" si="86"/>
        <v>42941.208333333328</v>
      </c>
      <c r="N827">
        <v>1501995600</v>
      </c>
      <c r="O827" s="4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 s="7">
        <f t="shared" si="90"/>
        <v>7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 s="4">
        <f t="shared" si="86"/>
        <v>40525.25</v>
      </c>
      <c r="N828">
        <v>1294639200</v>
      </c>
      <c r="O828" s="4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 s="7">
        <f t="shared" si="90"/>
        <v>12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 s="4">
        <f t="shared" si="86"/>
        <v>40666.208333333336</v>
      </c>
      <c r="N829">
        <v>1305435600</v>
      </c>
      <c r="O829" s="4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 s="7">
        <f t="shared" si="90"/>
        <v>5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 s="4">
        <f t="shared" si="86"/>
        <v>43340.208333333328</v>
      </c>
      <c r="N830">
        <v>1537592400</v>
      </c>
      <c r="O830" s="4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 s="7">
        <f t="shared" si="90"/>
        <v>8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 s="4">
        <f t="shared" si="86"/>
        <v>42164.208333333328</v>
      </c>
      <c r="N831">
        <v>1435122000</v>
      </c>
      <c r="O831" s="4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 s="7">
        <f t="shared" si="90"/>
        <v>6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 s="4">
        <f t="shared" si="86"/>
        <v>43103.25</v>
      </c>
      <c r="N832">
        <v>1520056800</v>
      </c>
      <c r="O832" s="4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 s="7">
        <f t="shared" si="90"/>
        <v>1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 s="4">
        <f t="shared" si="86"/>
        <v>40994.208333333336</v>
      </c>
      <c r="N833">
        <v>1335675600</v>
      </c>
      <c r="O833" s="4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 s="7">
        <f t="shared" si="90"/>
        <v>3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 s="4">
        <f t="shared" si="86"/>
        <v>42299.208333333328</v>
      </c>
      <c r="N834">
        <v>1448431200</v>
      </c>
      <c r="O834" s="4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 s="7">
        <f t="shared" si="90"/>
        <v>10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 s="4">
        <f t="shared" ref="M835:M898" si="93">(((L835/60)/60)/24)+DATE(1970,1,1)</f>
        <v>40588.25</v>
      </c>
      <c r="N835">
        <v>1298613600</v>
      </c>
      <c r="O835" s="4">
        <f t="shared" ref="O835:O898" si="94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 s="7">
        <f t="shared" ref="U835:U898" si="97">MONTH(M835)</f>
        <v>2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 s="4">
        <f t="shared" si="93"/>
        <v>41448.208333333336</v>
      </c>
      <c r="N836">
        <v>1372482000</v>
      </c>
      <c r="O836" s="4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 s="7">
        <f t="shared" si="97"/>
        <v>6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 s="4">
        <f t="shared" si="93"/>
        <v>42063.25</v>
      </c>
      <c r="N837">
        <v>1425621600</v>
      </c>
      <c r="O837" s="4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 s="7">
        <f t="shared" si="97"/>
        <v>2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 s="4">
        <f t="shared" si="93"/>
        <v>40214.25</v>
      </c>
      <c r="N838">
        <v>1266300000</v>
      </c>
      <c r="O838" s="4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 s="7">
        <f t="shared" si="97"/>
        <v>2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 s="4">
        <f t="shared" si="93"/>
        <v>40629.208333333336</v>
      </c>
      <c r="N839">
        <v>1305867600</v>
      </c>
      <c r="O839" s="4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 s="7">
        <f t="shared" si="97"/>
        <v>3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 s="4">
        <f t="shared" si="93"/>
        <v>43370.208333333328</v>
      </c>
      <c r="N840">
        <v>1538802000</v>
      </c>
      <c r="O840" s="4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 s="7">
        <f t="shared" si="97"/>
        <v>9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 s="4">
        <f t="shared" si="93"/>
        <v>41715.208333333336</v>
      </c>
      <c r="N841">
        <v>1398920400</v>
      </c>
      <c r="O841" s="4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 s="7">
        <f t="shared" si="97"/>
        <v>3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 s="4">
        <f t="shared" si="93"/>
        <v>41836.208333333336</v>
      </c>
      <c r="N842">
        <v>1405659600</v>
      </c>
      <c r="O842" s="4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 s="7">
        <f t="shared" si="97"/>
        <v>7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 s="4">
        <f t="shared" si="93"/>
        <v>42419.25</v>
      </c>
      <c r="N843">
        <v>1457244000</v>
      </c>
      <c r="O843" s="4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 s="7">
        <f t="shared" si="97"/>
        <v>2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 s="4">
        <f t="shared" si="93"/>
        <v>43266.208333333328</v>
      </c>
      <c r="N844">
        <v>1529298000</v>
      </c>
      <c r="O844" s="4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 s="7">
        <f t="shared" si="97"/>
        <v>6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 s="4">
        <f t="shared" si="93"/>
        <v>43338.208333333328</v>
      </c>
      <c r="N845">
        <v>1535778000</v>
      </c>
      <c r="O845" s="4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 s="7">
        <f t="shared" si="97"/>
        <v>8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 s="4">
        <f t="shared" si="93"/>
        <v>40930.25</v>
      </c>
      <c r="N846">
        <v>1327471200</v>
      </c>
      <c r="O846" s="4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 s="7">
        <f t="shared" si="97"/>
        <v>1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 s="4">
        <f t="shared" si="93"/>
        <v>43235.208333333328</v>
      </c>
      <c r="N847">
        <v>1529557200</v>
      </c>
      <c r="O847" s="4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 s="7">
        <f t="shared" si="97"/>
        <v>5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 s="4">
        <f t="shared" si="93"/>
        <v>43302.208333333328</v>
      </c>
      <c r="N848">
        <v>1535259600</v>
      </c>
      <c r="O848" s="4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 s="7">
        <f t="shared" si="97"/>
        <v>7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 s="4">
        <f t="shared" si="93"/>
        <v>43107.25</v>
      </c>
      <c r="N849">
        <v>1515564000</v>
      </c>
      <c r="O849" s="4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 s="7">
        <f t="shared" si="97"/>
        <v>1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 s="4">
        <f t="shared" si="93"/>
        <v>40341.208333333336</v>
      </c>
      <c r="N850">
        <v>1277096400</v>
      </c>
      <c r="O850" s="4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 s="7">
        <f t="shared" si="97"/>
        <v>6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 s="4">
        <f t="shared" si="93"/>
        <v>40948.25</v>
      </c>
      <c r="N851">
        <v>1329026400</v>
      </c>
      <c r="O851" s="4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 s="7">
        <f t="shared" si="97"/>
        <v>2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 s="4">
        <f t="shared" si="93"/>
        <v>40866.25</v>
      </c>
      <c r="N852">
        <v>1322978400</v>
      </c>
      <c r="O852" s="4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 s="7">
        <f t="shared" si="97"/>
        <v>11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 s="4">
        <f t="shared" si="93"/>
        <v>41031.208333333336</v>
      </c>
      <c r="N853">
        <v>1338786000</v>
      </c>
      <c r="O853" s="4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 s="7">
        <f t="shared" si="97"/>
        <v>5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 s="4">
        <f t="shared" si="93"/>
        <v>40740.208333333336</v>
      </c>
      <c r="N854">
        <v>1311656400</v>
      </c>
      <c r="O854" s="4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 s="7">
        <f t="shared" si="97"/>
        <v>7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 s="4">
        <f t="shared" si="93"/>
        <v>40714.208333333336</v>
      </c>
      <c r="N855">
        <v>1308978000</v>
      </c>
      <c r="O855" s="4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 s="7">
        <f t="shared" si="97"/>
        <v>6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 s="4">
        <f t="shared" si="93"/>
        <v>43787.25</v>
      </c>
      <c r="N856">
        <v>1576389600</v>
      </c>
      <c r="O856" s="4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 s="7">
        <f t="shared" si="97"/>
        <v>11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 s="4">
        <f t="shared" si="93"/>
        <v>40712.208333333336</v>
      </c>
      <c r="N857">
        <v>1311051600</v>
      </c>
      <c r="O857" s="4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 s="7">
        <f t="shared" si="97"/>
        <v>6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 s="4">
        <f t="shared" si="93"/>
        <v>41023.208333333336</v>
      </c>
      <c r="N858">
        <v>1336712400</v>
      </c>
      <c r="O858" s="4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 s="7">
        <f t="shared" si="97"/>
        <v>4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 s="4">
        <f t="shared" si="93"/>
        <v>40944.25</v>
      </c>
      <c r="N859">
        <v>1330408800</v>
      </c>
      <c r="O859" s="4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 s="7">
        <f t="shared" si="97"/>
        <v>2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 s="4">
        <f t="shared" si="93"/>
        <v>43211.208333333328</v>
      </c>
      <c r="N860">
        <v>1524891600</v>
      </c>
      <c r="O860" s="4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 s="7">
        <f t="shared" si="97"/>
        <v>4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 s="4">
        <f t="shared" si="93"/>
        <v>41334.25</v>
      </c>
      <c r="N861">
        <v>1363669200</v>
      </c>
      <c r="O861" s="4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 s="7">
        <f t="shared" si="97"/>
        <v>3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 s="4">
        <f t="shared" si="93"/>
        <v>43515.25</v>
      </c>
      <c r="N862">
        <v>1551420000</v>
      </c>
      <c r="O862" s="4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 s="7">
        <f t="shared" si="97"/>
        <v>2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 s="4">
        <f t="shared" si="93"/>
        <v>40258.208333333336</v>
      </c>
      <c r="N863">
        <v>1269838800</v>
      </c>
      <c r="O863" s="4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 s="7">
        <f t="shared" si="97"/>
        <v>3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 s="4">
        <f t="shared" si="93"/>
        <v>40756.208333333336</v>
      </c>
      <c r="N864">
        <v>1312520400</v>
      </c>
      <c r="O864" s="4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 s="7">
        <f t="shared" si="97"/>
        <v>8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 s="4">
        <f t="shared" si="93"/>
        <v>42172.208333333328</v>
      </c>
      <c r="N865">
        <v>1436504400</v>
      </c>
      <c r="O865" s="4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 s="7">
        <f t="shared" si="97"/>
        <v>6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 s="4">
        <f t="shared" si="93"/>
        <v>42601.208333333328</v>
      </c>
      <c r="N866">
        <v>1472014800</v>
      </c>
      <c r="O866" s="4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 s="7">
        <f t="shared" si="97"/>
        <v>8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 s="4">
        <f t="shared" si="93"/>
        <v>41897.208333333336</v>
      </c>
      <c r="N867">
        <v>1411534800</v>
      </c>
      <c r="O867" s="4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 s="7">
        <f t="shared" si="97"/>
        <v>9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 s="4">
        <f t="shared" si="93"/>
        <v>40671.208333333336</v>
      </c>
      <c r="N868">
        <v>1304917200</v>
      </c>
      <c r="O868" s="4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 s="7">
        <f t="shared" si="97"/>
        <v>5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 s="4">
        <f t="shared" si="93"/>
        <v>43382.208333333328</v>
      </c>
      <c r="N869">
        <v>1539579600</v>
      </c>
      <c r="O869" s="4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 s="7">
        <f t="shared" si="97"/>
        <v>10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 s="4">
        <f t="shared" si="93"/>
        <v>41559.208333333336</v>
      </c>
      <c r="N870">
        <v>1382504400</v>
      </c>
      <c r="O870" s="4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 s="7">
        <f t="shared" si="97"/>
        <v>10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 s="4">
        <f t="shared" si="93"/>
        <v>40350.208333333336</v>
      </c>
      <c r="N871">
        <v>1278306000</v>
      </c>
      <c r="O871" s="4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 s="7">
        <f t="shared" si="97"/>
        <v>6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 s="4">
        <f t="shared" si="93"/>
        <v>42240.208333333328</v>
      </c>
      <c r="N872">
        <v>1442552400</v>
      </c>
      <c r="O872" s="4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 s="7">
        <f t="shared" si="97"/>
        <v>8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 s="4">
        <f t="shared" si="93"/>
        <v>43040.208333333328</v>
      </c>
      <c r="N873">
        <v>1511071200</v>
      </c>
      <c r="O873" s="4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 s="7">
        <f t="shared" si="97"/>
        <v>11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 s="4">
        <f t="shared" si="93"/>
        <v>43346.208333333328</v>
      </c>
      <c r="N874">
        <v>1536382800</v>
      </c>
      <c r="O874" s="4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 s="7">
        <f t="shared" si="97"/>
        <v>9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 s="4">
        <f t="shared" si="93"/>
        <v>41647.25</v>
      </c>
      <c r="N875">
        <v>1389592800</v>
      </c>
      <c r="O875" s="4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 s="7">
        <f t="shared" si="97"/>
        <v>1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 s="4">
        <f t="shared" si="93"/>
        <v>40291.208333333336</v>
      </c>
      <c r="N876">
        <v>1275282000</v>
      </c>
      <c r="O876" s="4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 s="7">
        <f t="shared" si="97"/>
        <v>4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 s="4">
        <f t="shared" si="93"/>
        <v>40556.25</v>
      </c>
      <c r="N877">
        <v>1294984800</v>
      </c>
      <c r="O877" s="4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 s="7">
        <f t="shared" si="97"/>
        <v>1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 s="4">
        <f t="shared" si="93"/>
        <v>43624.208333333328</v>
      </c>
      <c r="N878">
        <v>1562043600</v>
      </c>
      <c r="O878" s="4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 s="7">
        <f t="shared" si="97"/>
        <v>6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 s="4">
        <f t="shared" si="93"/>
        <v>42577.208333333328</v>
      </c>
      <c r="N879">
        <v>1469595600</v>
      </c>
      <c r="O879" s="4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 s="7">
        <f t="shared" si="97"/>
        <v>7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 s="4">
        <f t="shared" si="93"/>
        <v>43845.25</v>
      </c>
      <c r="N880">
        <v>1581141600</v>
      </c>
      <c r="O880" s="4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 s="7">
        <f t="shared" si="97"/>
        <v>1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 s="4">
        <f t="shared" si="93"/>
        <v>42788.25</v>
      </c>
      <c r="N881">
        <v>1488520800</v>
      </c>
      <c r="O881" s="4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 s="7">
        <f t="shared" si="97"/>
        <v>2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 s="4">
        <f t="shared" si="93"/>
        <v>43667.208333333328</v>
      </c>
      <c r="N882">
        <v>1563858000</v>
      </c>
      <c r="O882" s="4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 s="7">
        <f t="shared" si="97"/>
        <v>7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 s="4">
        <f t="shared" si="93"/>
        <v>42194.208333333328</v>
      </c>
      <c r="N883">
        <v>1438923600</v>
      </c>
      <c r="O883" s="4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 s="7">
        <f t="shared" si="97"/>
        <v>7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 s="4">
        <f t="shared" si="93"/>
        <v>42025.25</v>
      </c>
      <c r="N884">
        <v>1422165600</v>
      </c>
      <c r="O884" s="4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 s="7">
        <f t="shared" si="97"/>
        <v>1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 s="4">
        <f t="shared" si="93"/>
        <v>40323.208333333336</v>
      </c>
      <c r="N885">
        <v>1277874000</v>
      </c>
      <c r="O885" s="4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 s="7">
        <f t="shared" si="97"/>
        <v>5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 s="4">
        <f t="shared" si="93"/>
        <v>41763.208333333336</v>
      </c>
      <c r="N886">
        <v>1399352400</v>
      </c>
      <c r="O886" s="4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 s="7">
        <f t="shared" si="97"/>
        <v>5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 s="4">
        <f t="shared" si="93"/>
        <v>40335.208333333336</v>
      </c>
      <c r="N887">
        <v>1279083600</v>
      </c>
      <c r="O887" s="4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 s="7">
        <f t="shared" si="97"/>
        <v>6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 s="4">
        <f t="shared" si="93"/>
        <v>40416.208333333336</v>
      </c>
      <c r="N888">
        <v>1284354000</v>
      </c>
      <c r="O888" s="4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 s="7">
        <f t="shared" si="97"/>
        <v>8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 s="4">
        <f t="shared" si="93"/>
        <v>42202.208333333328</v>
      </c>
      <c r="N889">
        <v>1441170000</v>
      </c>
      <c r="O889" s="4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 s="7">
        <f t="shared" si="97"/>
        <v>7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 s="4">
        <f t="shared" si="93"/>
        <v>42836.208333333328</v>
      </c>
      <c r="N890">
        <v>1493528400</v>
      </c>
      <c r="O890" s="4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 s="7">
        <f t="shared" si="97"/>
        <v>4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 s="4">
        <f t="shared" si="93"/>
        <v>41710.208333333336</v>
      </c>
      <c r="N891">
        <v>1395205200</v>
      </c>
      <c r="O891" s="4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 s="7">
        <f t="shared" si="97"/>
        <v>3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 s="4">
        <f t="shared" si="93"/>
        <v>43640.208333333328</v>
      </c>
      <c r="N892">
        <v>1561438800</v>
      </c>
      <c r="O892" s="4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 s="7">
        <f t="shared" si="97"/>
        <v>6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 s="4">
        <f t="shared" si="93"/>
        <v>40880.25</v>
      </c>
      <c r="N893">
        <v>1326693600</v>
      </c>
      <c r="O893" s="4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 s="7">
        <f t="shared" si="97"/>
        <v>12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 s="4">
        <f t="shared" si="93"/>
        <v>40319.208333333336</v>
      </c>
      <c r="N894">
        <v>1277960400</v>
      </c>
      <c r="O894" s="4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 s="7">
        <f t="shared" si="97"/>
        <v>5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 s="4">
        <f t="shared" si="93"/>
        <v>42170.208333333328</v>
      </c>
      <c r="N895">
        <v>1434690000</v>
      </c>
      <c r="O895" s="4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 s="7">
        <f t="shared" si="97"/>
        <v>6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 s="4">
        <f t="shared" si="93"/>
        <v>41466.208333333336</v>
      </c>
      <c r="N896">
        <v>1376110800</v>
      </c>
      <c r="O896" s="4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 s="7">
        <f t="shared" si="97"/>
        <v>7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 s="4">
        <f t="shared" si="93"/>
        <v>43134.25</v>
      </c>
      <c r="N897">
        <v>1518415200</v>
      </c>
      <c r="O897" s="4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 s="7">
        <f t="shared" si="97"/>
        <v>2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 s="4">
        <f t="shared" si="93"/>
        <v>40738.208333333336</v>
      </c>
      <c r="N898">
        <v>1310878800</v>
      </c>
      <c r="O898" s="4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 s="7">
        <f t="shared" si="97"/>
        <v>7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 s="4">
        <f t="shared" ref="M899:M962" si="100">(((L899/60)/60)/24)+DATE(1970,1,1)</f>
        <v>43583.208333333328</v>
      </c>
      <c r="N899">
        <v>1556600400</v>
      </c>
      <c r="O899" s="4">
        <f t="shared" ref="O899:O962" si="101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 s="7">
        <f t="shared" ref="U899:U962" si="104">MONTH(M899)</f>
        <v>4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 s="4">
        <f t="shared" si="100"/>
        <v>43815.25</v>
      </c>
      <c r="N900">
        <v>1576994400</v>
      </c>
      <c r="O900" s="4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 s="7">
        <f t="shared" si="104"/>
        <v>12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 s="4">
        <f t="shared" si="100"/>
        <v>41554.208333333336</v>
      </c>
      <c r="N901">
        <v>1382677200</v>
      </c>
      <c r="O901" s="4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 s="7">
        <f t="shared" si="104"/>
        <v>10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 s="4">
        <f t="shared" si="100"/>
        <v>41901.208333333336</v>
      </c>
      <c r="N902">
        <v>1411189200</v>
      </c>
      <c r="O902" s="4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 s="7">
        <f t="shared" si="104"/>
        <v>9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 s="4">
        <f t="shared" si="100"/>
        <v>43298.208333333328</v>
      </c>
      <c r="N903">
        <v>1534654800</v>
      </c>
      <c r="O903" s="4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 s="7">
        <f t="shared" si="104"/>
        <v>7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 s="4">
        <f t="shared" si="100"/>
        <v>42399.25</v>
      </c>
      <c r="N904">
        <v>1457762400</v>
      </c>
      <c r="O904" s="4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 s="7">
        <f t="shared" si="104"/>
        <v>1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 s="4">
        <f t="shared" si="100"/>
        <v>41034.208333333336</v>
      </c>
      <c r="N905">
        <v>1337490000</v>
      </c>
      <c r="O905" s="4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 s="7">
        <f t="shared" si="104"/>
        <v>5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 s="4">
        <f t="shared" si="100"/>
        <v>41186.208333333336</v>
      </c>
      <c r="N906">
        <v>1349672400</v>
      </c>
      <c r="O906" s="4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 s="7">
        <f t="shared" si="104"/>
        <v>10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 s="4">
        <f t="shared" si="100"/>
        <v>41536.208333333336</v>
      </c>
      <c r="N907">
        <v>1379826000</v>
      </c>
      <c r="O907" s="4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 s="7">
        <f t="shared" si="104"/>
        <v>9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 s="4">
        <f t="shared" si="100"/>
        <v>42868.208333333328</v>
      </c>
      <c r="N908">
        <v>1497762000</v>
      </c>
      <c r="O908" s="4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 s="7">
        <f t="shared" si="104"/>
        <v>5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 s="4">
        <f t="shared" si="100"/>
        <v>40660.208333333336</v>
      </c>
      <c r="N909">
        <v>1304485200</v>
      </c>
      <c r="O909" s="4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 s="7">
        <f t="shared" si="104"/>
        <v>4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 s="4">
        <f t="shared" si="100"/>
        <v>41031.208333333336</v>
      </c>
      <c r="N910">
        <v>1336885200</v>
      </c>
      <c r="O910" s="4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 s="7">
        <f t="shared" si="104"/>
        <v>5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 s="4">
        <f t="shared" si="100"/>
        <v>43255.208333333328</v>
      </c>
      <c r="N911">
        <v>1530421200</v>
      </c>
      <c r="O911" s="4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 s="7">
        <f t="shared" si="104"/>
        <v>6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 s="4">
        <f t="shared" si="100"/>
        <v>42026.25</v>
      </c>
      <c r="N912">
        <v>1421992800</v>
      </c>
      <c r="O912" s="4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 s="7">
        <f t="shared" si="104"/>
        <v>1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 s="4">
        <f t="shared" si="100"/>
        <v>43717.208333333328</v>
      </c>
      <c r="N913">
        <v>1568178000</v>
      </c>
      <c r="O913" s="4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 s="7">
        <f t="shared" si="104"/>
        <v>9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 s="4">
        <f t="shared" si="100"/>
        <v>41157.208333333336</v>
      </c>
      <c r="N914">
        <v>1347944400</v>
      </c>
      <c r="O914" s="4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 s="7">
        <f t="shared" si="104"/>
        <v>9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 s="4">
        <f t="shared" si="100"/>
        <v>43597.208333333328</v>
      </c>
      <c r="N915">
        <v>1558760400</v>
      </c>
      <c r="O915" s="4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 s="7">
        <f t="shared" si="104"/>
        <v>5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 s="4">
        <f t="shared" si="100"/>
        <v>41490.208333333336</v>
      </c>
      <c r="N916">
        <v>1376629200</v>
      </c>
      <c r="O916" s="4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 s="7">
        <f t="shared" si="104"/>
        <v>8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 s="4">
        <f t="shared" si="100"/>
        <v>42976.208333333328</v>
      </c>
      <c r="N917">
        <v>1504760400</v>
      </c>
      <c r="O917" s="4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 s="7">
        <f t="shared" si="104"/>
        <v>8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 s="4">
        <f t="shared" si="100"/>
        <v>41991.25</v>
      </c>
      <c r="N918">
        <v>1419660000</v>
      </c>
      <c r="O918" s="4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 s="7">
        <f t="shared" si="104"/>
        <v>12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 s="4">
        <f t="shared" si="100"/>
        <v>40722.208333333336</v>
      </c>
      <c r="N919">
        <v>1311310800</v>
      </c>
      <c r="O919" s="4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 s="7">
        <f t="shared" si="104"/>
        <v>6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 s="4">
        <f t="shared" si="100"/>
        <v>41117.208333333336</v>
      </c>
      <c r="N920">
        <v>1344315600</v>
      </c>
      <c r="O920" s="4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 s="7">
        <f t="shared" si="104"/>
        <v>7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 s="4">
        <f t="shared" si="100"/>
        <v>43022.208333333328</v>
      </c>
      <c r="N921">
        <v>1510725600</v>
      </c>
      <c r="O921" s="4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 s="7">
        <f t="shared" si="104"/>
        <v>10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 s="4">
        <f t="shared" si="100"/>
        <v>43503.25</v>
      </c>
      <c r="N922">
        <v>1551247200</v>
      </c>
      <c r="O922" s="4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 s="7">
        <f t="shared" si="104"/>
        <v>2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 s="4">
        <f t="shared" si="100"/>
        <v>40951.25</v>
      </c>
      <c r="N923">
        <v>1330236000</v>
      </c>
      <c r="O923" s="4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 s="7">
        <f t="shared" si="104"/>
        <v>2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 s="4">
        <f t="shared" si="100"/>
        <v>43443.25</v>
      </c>
      <c r="N924">
        <v>1545112800</v>
      </c>
      <c r="O924" s="4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 s="7">
        <f t="shared" si="104"/>
        <v>12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 s="4">
        <f t="shared" si="100"/>
        <v>40373.208333333336</v>
      </c>
      <c r="N925">
        <v>1279170000</v>
      </c>
      <c r="O925" s="4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 s="7">
        <f t="shared" si="104"/>
        <v>7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 s="4">
        <f t="shared" si="100"/>
        <v>43769.208333333328</v>
      </c>
      <c r="N926">
        <v>1573452000</v>
      </c>
      <c r="O926" s="4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 s="7">
        <f t="shared" si="104"/>
        <v>10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 s="4">
        <f t="shared" si="100"/>
        <v>43000.208333333328</v>
      </c>
      <c r="N927">
        <v>1507093200</v>
      </c>
      <c r="O927" s="4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 s="7">
        <f t="shared" si="104"/>
        <v>9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 s="4">
        <f t="shared" si="100"/>
        <v>42502.208333333328</v>
      </c>
      <c r="N928">
        <v>1463374800</v>
      </c>
      <c r="O928" s="4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 s="7">
        <f t="shared" si="104"/>
        <v>5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 s="4">
        <f t="shared" si="100"/>
        <v>41102.208333333336</v>
      </c>
      <c r="N929">
        <v>1344574800</v>
      </c>
      <c r="O929" s="4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 s="7">
        <f t="shared" si="104"/>
        <v>7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 s="4">
        <f t="shared" si="100"/>
        <v>41637.25</v>
      </c>
      <c r="N930">
        <v>1389074400</v>
      </c>
      <c r="O930" s="4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 s="7">
        <f t="shared" si="104"/>
        <v>12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 s="4">
        <f t="shared" si="100"/>
        <v>42858.208333333328</v>
      </c>
      <c r="N931">
        <v>1494997200</v>
      </c>
      <c r="O931" s="4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 s="7">
        <f t="shared" si="104"/>
        <v>5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 s="4">
        <f t="shared" si="100"/>
        <v>42060.25</v>
      </c>
      <c r="N932">
        <v>1425448800</v>
      </c>
      <c r="O932" s="4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 s="7">
        <f t="shared" si="104"/>
        <v>2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 s="4">
        <f t="shared" si="100"/>
        <v>41818.208333333336</v>
      </c>
      <c r="N933">
        <v>1404104400</v>
      </c>
      <c r="O933" s="4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 s="7">
        <f t="shared" si="104"/>
        <v>6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 s="4">
        <f t="shared" si="100"/>
        <v>41709.208333333336</v>
      </c>
      <c r="N934">
        <v>1394773200</v>
      </c>
      <c r="O934" s="4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 s="7">
        <f t="shared" si="104"/>
        <v>3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 s="4">
        <f t="shared" si="100"/>
        <v>41372.208333333336</v>
      </c>
      <c r="N935">
        <v>1366520400</v>
      </c>
      <c r="O935" s="4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 s="7">
        <f t="shared" si="104"/>
        <v>4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 s="4">
        <f t="shared" si="100"/>
        <v>42422.25</v>
      </c>
      <c r="N936">
        <v>1456639200</v>
      </c>
      <c r="O936" s="4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 s="7">
        <f t="shared" si="104"/>
        <v>2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 s="4">
        <f t="shared" si="100"/>
        <v>42209.208333333328</v>
      </c>
      <c r="N937">
        <v>1438318800</v>
      </c>
      <c r="O937" s="4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 s="7">
        <f t="shared" si="104"/>
        <v>7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 s="4">
        <f t="shared" si="100"/>
        <v>43668.208333333328</v>
      </c>
      <c r="N938">
        <v>1564030800</v>
      </c>
      <c r="O938" s="4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 s="7">
        <f t="shared" si="104"/>
        <v>7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 s="4">
        <f t="shared" si="100"/>
        <v>42334.25</v>
      </c>
      <c r="N939">
        <v>1449295200</v>
      </c>
      <c r="O939" s="4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 s="7">
        <f t="shared" si="104"/>
        <v>11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 s="4">
        <f t="shared" si="100"/>
        <v>43263.208333333328</v>
      </c>
      <c r="N940">
        <v>1531890000</v>
      </c>
      <c r="O940" s="4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 s="7">
        <f t="shared" si="104"/>
        <v>6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 s="4">
        <f t="shared" si="100"/>
        <v>40670.208333333336</v>
      </c>
      <c r="N941">
        <v>1306213200</v>
      </c>
      <c r="O941" s="4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 s="7">
        <f t="shared" si="104"/>
        <v>5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 s="4">
        <f t="shared" si="100"/>
        <v>41244.25</v>
      </c>
      <c r="N942">
        <v>1356242400</v>
      </c>
      <c r="O942" s="4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 s="7">
        <f t="shared" si="104"/>
        <v>12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 s="4">
        <f t="shared" si="100"/>
        <v>40552.25</v>
      </c>
      <c r="N943">
        <v>1297576800</v>
      </c>
      <c r="O943" s="4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 s="7">
        <f t="shared" si="104"/>
        <v>1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 s="4">
        <f t="shared" si="100"/>
        <v>40568.25</v>
      </c>
      <c r="N944">
        <v>1296194400</v>
      </c>
      <c r="O944" s="4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 s="7">
        <f t="shared" si="104"/>
        <v>1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 s="4">
        <f t="shared" si="100"/>
        <v>41906.208333333336</v>
      </c>
      <c r="N945">
        <v>1414558800</v>
      </c>
      <c r="O945" s="4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 s="7">
        <f t="shared" si="104"/>
        <v>9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 s="4">
        <f t="shared" si="100"/>
        <v>42776.25</v>
      </c>
      <c r="N946">
        <v>1488348000</v>
      </c>
      <c r="O946" s="4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 s="7">
        <f t="shared" si="104"/>
        <v>2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 s="4">
        <f t="shared" si="100"/>
        <v>41004.208333333336</v>
      </c>
      <c r="N947">
        <v>1334898000</v>
      </c>
      <c r="O947" s="4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 s="7">
        <f t="shared" si="104"/>
        <v>4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 s="4">
        <f t="shared" si="100"/>
        <v>40710.208333333336</v>
      </c>
      <c r="N948">
        <v>1308373200</v>
      </c>
      <c r="O948" s="4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 s="7">
        <f t="shared" si="104"/>
        <v>6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 s="4">
        <f t="shared" si="100"/>
        <v>41908.208333333336</v>
      </c>
      <c r="N949">
        <v>1412312400</v>
      </c>
      <c r="O949" s="4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 s="7">
        <f t="shared" si="104"/>
        <v>9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 s="4">
        <f t="shared" si="100"/>
        <v>41985.25</v>
      </c>
      <c r="N950">
        <v>1419228000</v>
      </c>
      <c r="O950" s="4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 s="7">
        <f t="shared" si="104"/>
        <v>12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 s="4">
        <f t="shared" si="100"/>
        <v>42112.208333333328</v>
      </c>
      <c r="N951">
        <v>1430974800</v>
      </c>
      <c r="O951" s="4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 s="7">
        <f t="shared" si="104"/>
        <v>4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 s="4">
        <f t="shared" si="100"/>
        <v>43571.208333333328</v>
      </c>
      <c r="N952">
        <v>1555822800</v>
      </c>
      <c r="O952" s="4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 s="7">
        <f t="shared" si="104"/>
        <v>4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 s="4">
        <f t="shared" si="100"/>
        <v>42730.25</v>
      </c>
      <c r="N953">
        <v>1482818400</v>
      </c>
      <c r="O953" s="4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 s="7">
        <f t="shared" si="104"/>
        <v>12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 s="4">
        <f t="shared" si="100"/>
        <v>42591.208333333328</v>
      </c>
      <c r="N954">
        <v>1471928400</v>
      </c>
      <c r="O954" s="4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 s="7">
        <f t="shared" si="104"/>
        <v>8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 s="4">
        <f t="shared" si="100"/>
        <v>42358.25</v>
      </c>
      <c r="N955">
        <v>1453701600</v>
      </c>
      <c r="O955" s="4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 s="7">
        <f t="shared" si="104"/>
        <v>12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 s="4">
        <f t="shared" si="100"/>
        <v>41174.208333333336</v>
      </c>
      <c r="N956">
        <v>1350363600</v>
      </c>
      <c r="O956" s="4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 s="7">
        <f t="shared" si="104"/>
        <v>9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 s="4">
        <f t="shared" si="100"/>
        <v>41238.25</v>
      </c>
      <c r="N957">
        <v>1353996000</v>
      </c>
      <c r="O957" s="4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 s="7">
        <f t="shared" si="104"/>
        <v>11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 s="4">
        <f t="shared" si="100"/>
        <v>42360.25</v>
      </c>
      <c r="N958">
        <v>1451109600</v>
      </c>
      <c r="O958" s="4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 s="7">
        <f t="shared" si="104"/>
        <v>12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 s="4">
        <f t="shared" si="100"/>
        <v>40955.25</v>
      </c>
      <c r="N959">
        <v>1329631200</v>
      </c>
      <c r="O959" s="4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 s="7">
        <f t="shared" si="104"/>
        <v>2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 s="4">
        <f t="shared" si="100"/>
        <v>40350.208333333336</v>
      </c>
      <c r="N960">
        <v>1278997200</v>
      </c>
      <c r="O960" s="4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 s="7">
        <f t="shared" si="104"/>
        <v>6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 s="4">
        <f t="shared" si="100"/>
        <v>40357.208333333336</v>
      </c>
      <c r="N961">
        <v>1280120400</v>
      </c>
      <c r="O961" s="4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 s="7">
        <f t="shared" si="104"/>
        <v>6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 s="4">
        <f t="shared" si="100"/>
        <v>42408.25</v>
      </c>
      <c r="N962">
        <v>1458104400</v>
      </c>
      <c r="O962" s="4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 s="7">
        <f t="shared" si="104"/>
        <v>2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 s="4">
        <f t="shared" ref="M963:M1001" si="107">(((L963/60)/60)/24)+DATE(1970,1,1)</f>
        <v>40591.25</v>
      </c>
      <c r="N963">
        <v>1298268000</v>
      </c>
      <c r="O963" s="4">
        <f t="shared" ref="O963:O1001" si="108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9">LEFT(R963,SEARCH("/",R963)-1)</f>
        <v>publishing</v>
      </c>
      <c r="T963" t="str">
        <f t="shared" ref="T963:T1001" si="110">RIGHT(R963,LEN(R963)-SEARCH("/",R963))</f>
        <v>translations</v>
      </c>
      <c r="U963" s="7">
        <f t="shared" ref="U963:U1001" si="111">MONTH(M963)</f>
        <v>2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 s="4">
        <f t="shared" si="107"/>
        <v>41592.25</v>
      </c>
      <c r="N964">
        <v>1386223200</v>
      </c>
      <c r="O964" s="4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 s="7">
        <f t="shared" si="111"/>
        <v>11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 s="4">
        <f t="shared" si="107"/>
        <v>40607.25</v>
      </c>
      <c r="N965">
        <v>1299823200</v>
      </c>
      <c r="O965" s="4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 s="7">
        <f t="shared" si="111"/>
        <v>3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 s="4">
        <f t="shared" si="107"/>
        <v>42135.208333333328</v>
      </c>
      <c r="N966">
        <v>1431752400</v>
      </c>
      <c r="O966" s="4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 s="7">
        <f t="shared" si="111"/>
        <v>5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 s="4">
        <f t="shared" si="107"/>
        <v>40203.25</v>
      </c>
      <c r="N967">
        <v>1267855200</v>
      </c>
      <c r="O967" s="4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 s="7">
        <f t="shared" si="111"/>
        <v>1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 s="4">
        <f t="shared" si="107"/>
        <v>42901.208333333328</v>
      </c>
      <c r="N968">
        <v>1497675600</v>
      </c>
      <c r="O968" s="4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 s="7">
        <f t="shared" si="111"/>
        <v>6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 s="4">
        <f t="shared" si="107"/>
        <v>41005.208333333336</v>
      </c>
      <c r="N969">
        <v>1336885200</v>
      </c>
      <c r="O969" s="4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 s="7">
        <f t="shared" si="111"/>
        <v>4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 s="4">
        <f t="shared" si="107"/>
        <v>40544.25</v>
      </c>
      <c r="N970">
        <v>1295157600</v>
      </c>
      <c r="O970" s="4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 s="7">
        <f t="shared" si="111"/>
        <v>1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 s="4">
        <f t="shared" si="107"/>
        <v>43821.25</v>
      </c>
      <c r="N971">
        <v>1577599200</v>
      </c>
      <c r="O971" s="4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 s="7">
        <f t="shared" si="111"/>
        <v>12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 s="4">
        <f t="shared" si="107"/>
        <v>40672.208333333336</v>
      </c>
      <c r="N972">
        <v>1305003600</v>
      </c>
      <c r="O972" s="4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 s="7">
        <f t="shared" si="111"/>
        <v>5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 s="4">
        <f t="shared" si="107"/>
        <v>41555.208333333336</v>
      </c>
      <c r="N973">
        <v>1381726800</v>
      </c>
      <c r="O973" s="4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 s="7">
        <f t="shared" si="111"/>
        <v>10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 s="4">
        <f t="shared" si="107"/>
        <v>41792.208333333336</v>
      </c>
      <c r="N974">
        <v>1402462800</v>
      </c>
      <c r="O974" s="4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 s="7">
        <f t="shared" si="111"/>
        <v>6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 s="4">
        <f t="shared" si="107"/>
        <v>40522.25</v>
      </c>
      <c r="N975">
        <v>1292133600</v>
      </c>
      <c r="O975" s="4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 s="7">
        <f t="shared" si="111"/>
        <v>12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 s="4">
        <f t="shared" si="107"/>
        <v>41412.208333333336</v>
      </c>
      <c r="N976">
        <v>1368939600</v>
      </c>
      <c r="O976" s="4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 s="7">
        <f t="shared" si="111"/>
        <v>5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 s="4">
        <f t="shared" si="107"/>
        <v>42337.25</v>
      </c>
      <c r="N977">
        <v>1452146400</v>
      </c>
      <c r="O977" s="4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 s="7">
        <f t="shared" si="111"/>
        <v>11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 s="4">
        <f t="shared" si="107"/>
        <v>40571.25</v>
      </c>
      <c r="N978">
        <v>1296712800</v>
      </c>
      <c r="O978" s="4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 s="7">
        <f t="shared" si="111"/>
        <v>1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 s="4">
        <f t="shared" si="107"/>
        <v>43138.25</v>
      </c>
      <c r="N979">
        <v>1520748000</v>
      </c>
      <c r="O979" s="4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 s="7">
        <f t="shared" si="111"/>
        <v>2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 s="4">
        <f t="shared" si="107"/>
        <v>42686.25</v>
      </c>
      <c r="N980">
        <v>1480831200</v>
      </c>
      <c r="O980" s="4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 s="7">
        <f t="shared" si="111"/>
        <v>11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 s="4">
        <f t="shared" si="107"/>
        <v>42078.208333333328</v>
      </c>
      <c r="N981">
        <v>1426914000</v>
      </c>
      <c r="O981" s="4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 s="7">
        <f t="shared" si="111"/>
        <v>3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 s="4">
        <f t="shared" si="107"/>
        <v>42307.208333333328</v>
      </c>
      <c r="N982">
        <v>1446616800</v>
      </c>
      <c r="O982" s="4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 s="7">
        <f t="shared" si="111"/>
        <v>10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 s="4">
        <f t="shared" si="107"/>
        <v>43094.25</v>
      </c>
      <c r="N983">
        <v>1517032800</v>
      </c>
      <c r="O983" s="4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 s="7">
        <f t="shared" si="111"/>
        <v>12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 s="4">
        <f t="shared" si="107"/>
        <v>40743.208333333336</v>
      </c>
      <c r="N984">
        <v>1311224400</v>
      </c>
      <c r="O984" s="4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 s="7">
        <f t="shared" si="111"/>
        <v>7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 s="4">
        <f t="shared" si="107"/>
        <v>43681.208333333328</v>
      </c>
      <c r="N985">
        <v>1566190800</v>
      </c>
      <c r="O985" s="4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 s="7">
        <f t="shared" si="111"/>
        <v>8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 s="4">
        <f t="shared" si="107"/>
        <v>43716.208333333328</v>
      </c>
      <c r="N986">
        <v>1570165200</v>
      </c>
      <c r="O986" s="4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 s="7">
        <f t="shared" si="111"/>
        <v>9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 s="4">
        <f t="shared" si="107"/>
        <v>41614.25</v>
      </c>
      <c r="N987">
        <v>1388556000</v>
      </c>
      <c r="O987" s="4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 s="7">
        <f t="shared" si="111"/>
        <v>12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 s="4">
        <f t="shared" si="107"/>
        <v>40638.208333333336</v>
      </c>
      <c r="N988">
        <v>1303189200</v>
      </c>
      <c r="O988" s="4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 s="7">
        <f t="shared" si="111"/>
        <v>4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 s="4">
        <f t="shared" si="107"/>
        <v>42852.208333333328</v>
      </c>
      <c r="N989">
        <v>1494478800</v>
      </c>
      <c r="O989" s="4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 s="7">
        <f t="shared" si="111"/>
        <v>4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 s="4">
        <f t="shared" si="107"/>
        <v>42686.25</v>
      </c>
      <c r="N990">
        <v>1480744800</v>
      </c>
      <c r="O990" s="4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 s="7">
        <f t="shared" si="111"/>
        <v>11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 s="4">
        <f t="shared" si="107"/>
        <v>43571.208333333328</v>
      </c>
      <c r="N991">
        <v>1555822800</v>
      </c>
      <c r="O991" s="4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 s="7">
        <f t="shared" si="111"/>
        <v>4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 s="4">
        <f t="shared" si="107"/>
        <v>42432.25</v>
      </c>
      <c r="N992">
        <v>1458882000</v>
      </c>
      <c r="O992" s="4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 s="7">
        <f t="shared" si="111"/>
        <v>3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 s="4">
        <f t="shared" si="107"/>
        <v>41907.208333333336</v>
      </c>
      <c r="N993">
        <v>1411966800</v>
      </c>
      <c r="O993" s="4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 s="7">
        <f t="shared" si="111"/>
        <v>9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 s="4">
        <f t="shared" si="107"/>
        <v>43227.208333333328</v>
      </c>
      <c r="N994">
        <v>1526878800</v>
      </c>
      <c r="O994" s="4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 s="7">
        <f t="shared" si="111"/>
        <v>5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 s="4">
        <f t="shared" si="107"/>
        <v>42362.25</v>
      </c>
      <c r="N995">
        <v>1452405600</v>
      </c>
      <c r="O995" s="4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 s="7">
        <f t="shared" si="111"/>
        <v>12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 s="4">
        <f t="shared" si="107"/>
        <v>41929.208333333336</v>
      </c>
      <c r="N996">
        <v>1414040400</v>
      </c>
      <c r="O996" s="4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 s="7">
        <f t="shared" si="111"/>
        <v>10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 s="4">
        <f t="shared" si="107"/>
        <v>43408.208333333328</v>
      </c>
      <c r="N997">
        <v>1543816800</v>
      </c>
      <c r="O997" s="4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 s="7">
        <f t="shared" si="111"/>
        <v>11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 s="4">
        <f t="shared" si="107"/>
        <v>41276.25</v>
      </c>
      <c r="N998">
        <v>1359698400</v>
      </c>
      <c r="O998" s="4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 s="7">
        <f t="shared" si="111"/>
        <v>1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 s="4">
        <f t="shared" si="107"/>
        <v>41659.25</v>
      </c>
      <c r="N999">
        <v>1390629600</v>
      </c>
      <c r="O999" s="4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 s="7">
        <f t="shared" si="111"/>
        <v>1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 s="4">
        <f t="shared" si="107"/>
        <v>40220.25</v>
      </c>
      <c r="N1000">
        <v>1267077600</v>
      </c>
      <c r="O1000" s="4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 s="7">
        <f t="shared" si="111"/>
        <v>2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 s="4">
        <f t="shared" si="107"/>
        <v>42550.208333333328</v>
      </c>
      <c r="N1001">
        <v>1467781200</v>
      </c>
      <c r="O1001" s="4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 s="7">
        <f t="shared" si="111"/>
        <v>6</v>
      </c>
    </row>
  </sheetData>
  <conditionalFormatting sqref="F1:F1048576">
    <cfRule type="colorScale" priority="1">
      <colorScale>
        <cfvo type="num" val="0"/>
        <cfvo type="percentile" val="100"/>
        <cfvo type="num" val="200"/>
        <color rgb="FFF8696B"/>
        <color rgb="FFFFEB84"/>
        <color rgb="FF63BE7B"/>
      </colorScale>
    </cfRule>
  </conditionalFormatting>
  <conditionalFormatting sqref="G1:G1048576">
    <cfRule type="cellIs" dxfId="5" priority="2" operator="equal">
      <formula>"failed"</formula>
    </cfRule>
    <cfRule type="cellIs" dxfId="4" priority="3" operator="equal">
      <formula>"failed"</formula>
    </cfRule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"live"</formula>
    </cfRule>
    <cfRule type="cellIs" dxfId="0" priority="7" operator="equal">
      <formula>"successful"</formula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2D49-A41A-4A91-A4B5-BA78A02FFC3B}">
  <sheetPr codeName="Sheet1"/>
  <dimension ref="A1:G15"/>
  <sheetViews>
    <sheetView workbookViewId="0">
      <selection activeCell="C31" sqref="C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5" t="s">
        <v>6</v>
      </c>
      <c r="B1" t="s">
        <v>2038</v>
      </c>
    </row>
    <row r="3" spans="1:7" x14ac:dyDescent="0.25">
      <c r="A3" s="5" t="s">
        <v>2039</v>
      </c>
      <c r="B3" s="5" t="s">
        <v>2040</v>
      </c>
    </row>
    <row r="4" spans="1:7" x14ac:dyDescent="0.25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  <c r="G4" t="s">
        <v>2037</v>
      </c>
    </row>
    <row r="5" spans="1:7" x14ac:dyDescent="0.25">
      <c r="A5" s="6" t="s">
        <v>2041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5">
      <c r="A6" s="6" t="s">
        <v>2042</v>
      </c>
      <c r="B6">
        <v>4</v>
      </c>
      <c r="C6">
        <v>20</v>
      </c>
      <c r="E6">
        <v>22</v>
      </c>
      <c r="G6">
        <v>46</v>
      </c>
    </row>
    <row r="7" spans="1:7" x14ac:dyDescent="0.25">
      <c r="A7" s="6" t="s">
        <v>2043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5">
      <c r="A8" s="6" t="s">
        <v>2044</v>
      </c>
      <c r="E8">
        <v>4</v>
      </c>
      <c r="G8">
        <v>4</v>
      </c>
    </row>
    <row r="9" spans="1:7" x14ac:dyDescent="0.25">
      <c r="A9" s="6" t="s">
        <v>2045</v>
      </c>
      <c r="B9">
        <v>10</v>
      </c>
      <c r="C9">
        <v>66</v>
      </c>
      <c r="E9">
        <v>99</v>
      </c>
      <c r="G9">
        <v>175</v>
      </c>
    </row>
    <row r="10" spans="1:7" x14ac:dyDescent="0.25">
      <c r="A10" s="6" t="s">
        <v>2046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5">
      <c r="A11" s="6" t="s">
        <v>2047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5">
      <c r="A12" s="6" t="s">
        <v>2048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5">
      <c r="A13" s="6" t="s">
        <v>2049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5">
      <c r="A14" s="6" t="s">
        <v>2036</v>
      </c>
    </row>
    <row r="15" spans="1:7" x14ac:dyDescent="0.25">
      <c r="A15" s="6" t="s">
        <v>2037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069D-48F7-444D-BDAF-29142DE1FD99}">
  <sheetPr codeName="Sheet2"/>
  <dimension ref="A1:G30"/>
  <sheetViews>
    <sheetView workbookViewId="0">
      <selection activeCell="T19" sqref="T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5" t="s">
        <v>6</v>
      </c>
      <c r="B1" t="s">
        <v>2038</v>
      </c>
    </row>
    <row r="3" spans="1:7" x14ac:dyDescent="0.25">
      <c r="A3" s="5" t="s">
        <v>2039</v>
      </c>
      <c r="B3" s="5" t="s">
        <v>2040</v>
      </c>
    </row>
    <row r="4" spans="1:7" x14ac:dyDescent="0.25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  <c r="G4" t="s">
        <v>2037</v>
      </c>
    </row>
    <row r="5" spans="1:7" x14ac:dyDescent="0.25">
      <c r="A5" s="6" t="s">
        <v>2071</v>
      </c>
      <c r="B5">
        <v>1</v>
      </c>
      <c r="C5">
        <v>10</v>
      </c>
      <c r="D5">
        <v>2</v>
      </c>
      <c r="E5">
        <v>21</v>
      </c>
      <c r="G5">
        <v>34</v>
      </c>
    </row>
    <row r="6" spans="1:7" x14ac:dyDescent="0.25">
      <c r="A6" s="6" t="s">
        <v>2072</v>
      </c>
      <c r="E6">
        <v>4</v>
      </c>
      <c r="G6">
        <v>4</v>
      </c>
    </row>
    <row r="7" spans="1:7" x14ac:dyDescent="0.25">
      <c r="A7" s="6" t="s">
        <v>2073</v>
      </c>
      <c r="B7">
        <v>4</v>
      </c>
      <c r="C7">
        <v>21</v>
      </c>
      <c r="D7">
        <v>1</v>
      </c>
      <c r="E7">
        <v>34</v>
      </c>
      <c r="G7">
        <v>60</v>
      </c>
    </row>
    <row r="8" spans="1:7" x14ac:dyDescent="0.25">
      <c r="A8" s="6" t="s">
        <v>2074</v>
      </c>
      <c r="B8">
        <v>2</v>
      </c>
      <c r="C8">
        <v>12</v>
      </c>
      <c r="D8">
        <v>1</v>
      </c>
      <c r="E8">
        <v>22</v>
      </c>
      <c r="G8">
        <v>37</v>
      </c>
    </row>
    <row r="9" spans="1:7" x14ac:dyDescent="0.25">
      <c r="A9" s="6" t="s">
        <v>2075</v>
      </c>
      <c r="C9">
        <v>8</v>
      </c>
      <c r="E9">
        <v>10</v>
      </c>
      <c r="G9">
        <v>18</v>
      </c>
    </row>
    <row r="10" spans="1:7" x14ac:dyDescent="0.25">
      <c r="A10" s="6" t="s">
        <v>2076</v>
      </c>
      <c r="B10">
        <v>1</v>
      </c>
      <c r="C10">
        <v>7</v>
      </c>
      <c r="E10">
        <v>9</v>
      </c>
      <c r="G10">
        <v>17</v>
      </c>
    </row>
    <row r="11" spans="1:7" x14ac:dyDescent="0.25">
      <c r="A11" s="6" t="s">
        <v>2077</v>
      </c>
      <c r="B11">
        <v>4</v>
      </c>
      <c r="C11">
        <v>20</v>
      </c>
      <c r="E11">
        <v>22</v>
      </c>
      <c r="G11">
        <v>46</v>
      </c>
    </row>
    <row r="12" spans="1:7" x14ac:dyDescent="0.25">
      <c r="A12" s="6" t="s">
        <v>2078</v>
      </c>
      <c r="B12">
        <v>3</v>
      </c>
      <c r="C12">
        <v>19</v>
      </c>
      <c r="E12">
        <v>23</v>
      </c>
      <c r="G12">
        <v>45</v>
      </c>
    </row>
    <row r="13" spans="1:7" x14ac:dyDescent="0.25">
      <c r="A13" s="6" t="s">
        <v>2079</v>
      </c>
      <c r="B13">
        <v>1</v>
      </c>
      <c r="C13">
        <v>6</v>
      </c>
      <c r="E13">
        <v>10</v>
      </c>
      <c r="G13">
        <v>17</v>
      </c>
    </row>
    <row r="14" spans="1:7" x14ac:dyDescent="0.25">
      <c r="A14" s="6" t="s">
        <v>2080</v>
      </c>
      <c r="C14">
        <v>3</v>
      </c>
      <c r="E14">
        <v>4</v>
      </c>
      <c r="G14">
        <v>7</v>
      </c>
    </row>
    <row r="15" spans="1:7" x14ac:dyDescent="0.25">
      <c r="A15" s="6" t="s">
        <v>2081</v>
      </c>
      <c r="C15">
        <v>8</v>
      </c>
      <c r="D15">
        <v>1</v>
      </c>
      <c r="E15">
        <v>4</v>
      </c>
      <c r="G15">
        <v>13</v>
      </c>
    </row>
    <row r="16" spans="1:7" x14ac:dyDescent="0.25">
      <c r="A16" s="6" t="s">
        <v>2082</v>
      </c>
      <c r="B16">
        <v>1</v>
      </c>
      <c r="C16">
        <v>6</v>
      </c>
      <c r="D16">
        <v>1</v>
      </c>
      <c r="E16">
        <v>13</v>
      </c>
      <c r="G16">
        <v>21</v>
      </c>
    </row>
    <row r="17" spans="1:7" x14ac:dyDescent="0.25">
      <c r="A17" s="6" t="s">
        <v>2083</v>
      </c>
      <c r="B17">
        <v>4</v>
      </c>
      <c r="C17">
        <v>11</v>
      </c>
      <c r="D17">
        <v>1</v>
      </c>
      <c r="E17">
        <v>26</v>
      </c>
      <c r="G17">
        <v>42</v>
      </c>
    </row>
    <row r="18" spans="1:7" x14ac:dyDescent="0.25">
      <c r="A18" s="6" t="s">
        <v>2084</v>
      </c>
      <c r="B18">
        <v>23</v>
      </c>
      <c r="C18">
        <v>132</v>
      </c>
      <c r="D18">
        <v>2</v>
      </c>
      <c r="E18">
        <v>187</v>
      </c>
      <c r="G18">
        <v>344</v>
      </c>
    </row>
    <row r="19" spans="1:7" x14ac:dyDescent="0.25">
      <c r="A19" s="6" t="s">
        <v>2085</v>
      </c>
      <c r="C19">
        <v>4</v>
      </c>
      <c r="E19">
        <v>4</v>
      </c>
      <c r="G19">
        <v>8</v>
      </c>
    </row>
    <row r="20" spans="1:7" x14ac:dyDescent="0.25">
      <c r="A20" s="6" t="s">
        <v>2086</v>
      </c>
      <c r="B20">
        <v>6</v>
      </c>
      <c r="C20">
        <v>30</v>
      </c>
      <c r="E20">
        <v>49</v>
      </c>
      <c r="G20">
        <v>85</v>
      </c>
    </row>
    <row r="21" spans="1:7" x14ac:dyDescent="0.25">
      <c r="A21" s="6" t="s">
        <v>2087</v>
      </c>
      <c r="C21">
        <v>9</v>
      </c>
      <c r="E21">
        <v>5</v>
      </c>
      <c r="G21">
        <v>14</v>
      </c>
    </row>
    <row r="22" spans="1:7" x14ac:dyDescent="0.25">
      <c r="A22" s="6" t="s">
        <v>2088</v>
      </c>
      <c r="B22">
        <v>1</v>
      </c>
      <c r="C22">
        <v>5</v>
      </c>
      <c r="D22">
        <v>1</v>
      </c>
      <c r="E22">
        <v>9</v>
      </c>
      <c r="G22">
        <v>16</v>
      </c>
    </row>
    <row r="23" spans="1:7" x14ac:dyDescent="0.25">
      <c r="A23" s="6" t="s">
        <v>2089</v>
      </c>
      <c r="B23">
        <v>3</v>
      </c>
      <c r="C23">
        <v>3</v>
      </c>
      <c r="E23">
        <v>11</v>
      </c>
      <c r="G23">
        <v>17</v>
      </c>
    </row>
    <row r="24" spans="1:7" x14ac:dyDescent="0.25">
      <c r="A24" s="6" t="s">
        <v>2090</v>
      </c>
      <c r="C24">
        <v>7</v>
      </c>
      <c r="E24">
        <v>14</v>
      </c>
      <c r="G24">
        <v>21</v>
      </c>
    </row>
    <row r="25" spans="1:7" x14ac:dyDescent="0.25">
      <c r="A25" s="6" t="s">
        <v>2091</v>
      </c>
      <c r="B25">
        <v>1</v>
      </c>
      <c r="C25">
        <v>15</v>
      </c>
      <c r="D25">
        <v>2</v>
      </c>
      <c r="E25">
        <v>17</v>
      </c>
      <c r="G25">
        <v>35</v>
      </c>
    </row>
    <row r="26" spans="1:7" x14ac:dyDescent="0.25">
      <c r="A26" s="6" t="s">
        <v>2092</v>
      </c>
      <c r="C26">
        <v>16</v>
      </c>
      <c r="D26">
        <v>1</v>
      </c>
      <c r="E26">
        <v>28</v>
      </c>
      <c r="G26">
        <v>45</v>
      </c>
    </row>
    <row r="27" spans="1:7" x14ac:dyDescent="0.25">
      <c r="A27" s="6" t="s">
        <v>2093</v>
      </c>
      <c r="B27">
        <v>2</v>
      </c>
      <c r="C27">
        <v>12</v>
      </c>
      <c r="D27">
        <v>1</v>
      </c>
      <c r="E27">
        <v>36</v>
      </c>
      <c r="G27">
        <v>51</v>
      </c>
    </row>
    <row r="28" spans="1:7" x14ac:dyDescent="0.25">
      <c r="A28" s="6" t="s">
        <v>2094</v>
      </c>
      <c r="E28">
        <v>3</v>
      </c>
      <c r="G28">
        <v>3</v>
      </c>
    </row>
    <row r="29" spans="1:7" x14ac:dyDescent="0.25">
      <c r="A29" s="6" t="s">
        <v>2036</v>
      </c>
    </row>
    <row r="30" spans="1:7" x14ac:dyDescent="0.25">
      <c r="A30" s="6" t="s">
        <v>2037</v>
      </c>
      <c r="B30">
        <v>57</v>
      </c>
      <c r="C30">
        <v>364</v>
      </c>
      <c r="D30">
        <v>14</v>
      </c>
      <c r="E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8736-2195-465D-B759-1722B31D7A02}">
  <sheetPr codeName="Sheet3"/>
  <dimension ref="A1:E18"/>
  <sheetViews>
    <sheetView workbookViewId="0">
      <selection activeCell="I23" sqref="I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 x14ac:dyDescent="0.25">
      <c r="A1" s="5" t="s">
        <v>2033</v>
      </c>
      <c r="B1" t="s">
        <v>2038</v>
      </c>
    </row>
    <row r="2" spans="1:5" x14ac:dyDescent="0.25">
      <c r="A2" s="5" t="s">
        <v>2064</v>
      </c>
      <c r="B2" t="s">
        <v>2038</v>
      </c>
    </row>
    <row r="4" spans="1:5" x14ac:dyDescent="0.25">
      <c r="A4" s="5" t="s">
        <v>2039</v>
      </c>
      <c r="B4" s="5" t="s">
        <v>2040</v>
      </c>
    </row>
    <row r="5" spans="1:5" x14ac:dyDescent="0.25">
      <c r="A5" s="5" t="s">
        <v>2035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25">
      <c r="A6" s="8" t="s">
        <v>2095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2096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2097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2098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2099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2100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2101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2102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2103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2104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2105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2106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2037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C761-171C-4A18-AD5C-E1F472425544}">
  <sheetPr codeName="Sheet5"/>
  <dimension ref="A1:H13"/>
  <sheetViews>
    <sheetView workbookViewId="0">
      <selection activeCell="J9" sqref="J9"/>
    </sheetView>
  </sheetViews>
  <sheetFormatPr defaultRowHeight="15.75" x14ac:dyDescent="0.25"/>
  <cols>
    <col min="1" max="1" width="26.375" bestFit="1" customWidth="1"/>
    <col min="2" max="2" width="18.62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2050</v>
      </c>
      <c r="B1" t="s">
        <v>2053</v>
      </c>
      <c r="C1" t="s">
        <v>2065</v>
      </c>
      <c r="D1" t="s">
        <v>2066</v>
      </c>
      <c r="E1" t="s">
        <v>2067</v>
      </c>
      <c r="F1" t="s">
        <v>2068</v>
      </c>
      <c r="G1" t="s">
        <v>2069</v>
      </c>
      <c r="H1" t="s">
        <v>2070</v>
      </c>
    </row>
    <row r="2" spans="1:8" x14ac:dyDescent="0.25">
      <c r="A2" t="s">
        <v>2051</v>
      </c>
      <c r="B2">
        <f>COUNTIFS(Crowdfunding!G:G,"=successful",Crowdfunding!D:D,"&lt;1000")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SUM(B2:D2)</f>
        <v>51</v>
      </c>
      <c r="F2">
        <f>ROUND((B2/E2)*100,0)</f>
        <v>59</v>
      </c>
      <c r="G2">
        <f>ROUND((C2/E2)*100,0)</f>
        <v>39</v>
      </c>
      <c r="H2">
        <f>ROUND((D2/E2)*100,0)</f>
        <v>2</v>
      </c>
    </row>
    <row r="3" spans="1:8" x14ac:dyDescent="0.25">
      <c r="A3" t="s">
        <v>2052</v>
      </c>
      <c r="B3">
        <f>COUNTIFS(Crowdfunding!G:G,"=successful",Crowdfunding!$D:$D,"&gt;=1000",Crowdfunding!D:D,"&lt;5000")</f>
        <v>191</v>
      </c>
      <c r="C3">
        <f>COUNTIFS(Crowdfunding!$G:$G,"=failed",Crowdfunding!$D:$D,"&gt;=1000",Crowdfunding!D:D,"&lt;5000")</f>
        <v>38</v>
      </c>
      <c r="D3">
        <f>COUNTIFS(Crowdfunding!$G:$G,"=canceled",Crowdfunding!$D:$D,"&gt;=1000",Crowdfunding!D:D,"&lt;5000")</f>
        <v>2</v>
      </c>
      <c r="E3">
        <f t="shared" ref="E3:E13" si="0">SUM(B3:D3)</f>
        <v>231</v>
      </c>
      <c r="F3">
        <f t="shared" ref="F3:F13" si="1">ROUND((B3/E3)*100,0)</f>
        <v>83</v>
      </c>
      <c r="G3">
        <f t="shared" ref="G3:G13" si="2">ROUND((C3/E3)*100,0)</f>
        <v>16</v>
      </c>
      <c r="H3">
        <f t="shared" ref="H3:H13" si="3">ROUND((D3/E3)*100,0)</f>
        <v>1</v>
      </c>
    </row>
    <row r="4" spans="1:8" x14ac:dyDescent="0.25">
      <c r="A4" t="s">
        <v>2054</v>
      </c>
      <c r="B4">
        <f>COUNTIFS(Crowdfunding!$G:$G,"=successful",Crowdfunding!$D:$D,"&gt;=5000",Crowdfunding!D:D,"&lt;10000")</f>
        <v>164</v>
      </c>
      <c r="C4">
        <f>COUNTIFS(Crowdfunding!$G:$G,"=failed",Crowdfunding!$D:$D,"&gt;=5000",Crowdfunding!D:D,"&lt;10000")</f>
        <v>126</v>
      </c>
      <c r="D4">
        <f>COUNTIFS(Crowdfunding!$G:$G,"=canceled",Crowdfunding!$D:$D,"&gt;=5000",Crowdfunding!D:D,"&lt;10000")</f>
        <v>25</v>
      </c>
      <c r="E4">
        <f t="shared" si="0"/>
        <v>315</v>
      </c>
      <c r="F4">
        <f t="shared" si="1"/>
        <v>52</v>
      </c>
      <c r="G4">
        <f t="shared" si="2"/>
        <v>40</v>
      </c>
      <c r="H4">
        <f t="shared" si="3"/>
        <v>8</v>
      </c>
    </row>
    <row r="5" spans="1:8" x14ac:dyDescent="0.25">
      <c r="A5" t="s">
        <v>2055</v>
      </c>
      <c r="B5">
        <f>COUNTIFS(Crowdfunding!$G:$G,"=successful",Crowdfunding!$D:$D,"&gt;=10000",Crowdfunding!D:D,"&lt;15000")</f>
        <v>4</v>
      </c>
      <c r="C5">
        <f>COUNTIFS(Crowdfunding!$G:$G,"=failed",Crowdfunding!$D:$D,"&gt;=10000",Crowdfunding!D:D,"&lt;15000")</f>
        <v>5</v>
      </c>
      <c r="D5">
        <f>COUNTIFS(Crowdfunding!$G:$G,"=canceled",Crowdfunding!$D:$D,"&gt;=10000",Crowdfunding!D:D,"&lt;15000")</f>
        <v>0</v>
      </c>
      <c r="E5">
        <f t="shared" si="0"/>
        <v>9</v>
      </c>
      <c r="F5">
        <f t="shared" si="1"/>
        <v>44</v>
      </c>
      <c r="G5">
        <f t="shared" si="2"/>
        <v>56</v>
      </c>
      <c r="H5">
        <f t="shared" si="3"/>
        <v>0</v>
      </c>
    </row>
    <row r="6" spans="1:8" x14ac:dyDescent="0.25">
      <c r="A6" t="s">
        <v>2056</v>
      </c>
      <c r="B6">
        <f>COUNTIFS([1]Crowdfunding!$G:$G,"=successful",[1]Crowdfunding!$D:$D,"&gt;=15000",[1]Crowdfunding!D:D,"&lt;20000")</f>
        <v>10</v>
      </c>
      <c r="C6">
        <f>COUNTIFS(Crowdfunding!$G:$G,"=failed",Crowdfunding!$D:$D,"&gt;=15000",Crowdfunding!D:D,"&lt;20000")</f>
        <v>0</v>
      </c>
      <c r="D6">
        <f>COUNTIFS(Crowdfunding!$G:$G,"=canceled",Crowdfunding!$D:$D,"&gt;=15000",Crowdfunding!D:D,"&lt;20000")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5">
      <c r="A7" t="s">
        <v>2057</v>
      </c>
      <c r="B7">
        <f>COUNTIFS([1]Crowdfunding!$G:$G,"=successful",[1]Crowdfunding!$D:$D,"&gt;=20000",[1]Crowdfunding!D:D,"&lt;25000")</f>
        <v>7</v>
      </c>
      <c r="C7">
        <f>COUNTIFS(Crowdfunding!$G:$G,"=failed",Crowdfunding!$D:$D,"&gt;=15000",Crowdfunding!D:D,"&lt;20000")</f>
        <v>0</v>
      </c>
      <c r="D7">
        <f>COUNTIFS(Crowdfunding!$G:$G,"=canceled",Crowdfunding!$D:$D,"&gt;=20000",Crowdfunding!D:D,"&lt;25000")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5">
      <c r="A8" t="s">
        <v>2058</v>
      </c>
      <c r="B8">
        <f>COUNTIFS([1]Crowdfunding!$G:$G,"=successful",[1]Crowdfunding!$D:$D,"&gt;=25000",[1]Crowdfunding!D:D,"&lt;30000")</f>
        <v>11</v>
      </c>
      <c r="C8">
        <f>COUNTIFS(Crowdfunding!$G:$G,"=failed",Crowdfunding!$D:$D,"&gt;=25000",Crowdfunding!D:D,"&lt;30000")</f>
        <v>3</v>
      </c>
      <c r="D8">
        <f>COUNTIFS(Crowdfunding!$G:$G,"=canceled",Crowdfunding!$D:$D,"&gt;=25000",Crowdfunding!D:D,"&lt;30000")</f>
        <v>0</v>
      </c>
      <c r="E8">
        <f t="shared" si="0"/>
        <v>14</v>
      </c>
      <c r="F8">
        <f t="shared" si="1"/>
        <v>79</v>
      </c>
      <c r="G8">
        <f t="shared" si="2"/>
        <v>21</v>
      </c>
      <c r="H8">
        <f t="shared" si="3"/>
        <v>0</v>
      </c>
    </row>
    <row r="9" spans="1:8" x14ac:dyDescent="0.25">
      <c r="A9" t="s">
        <v>2059</v>
      </c>
      <c r="B9">
        <f>COUNTIFS([1]Crowdfunding!$G:$G,"=successful",[1]Crowdfunding!$D:$D,"&gt;=30000",[1]Crowdfunding!D:D,"&lt;35000")</f>
        <v>7</v>
      </c>
      <c r="C9">
        <f>COUNTIFS(Crowdfunding!$G:$G,"=failed",Crowdfunding!$D:$D,"&gt;=30000",Crowdfunding!D:D,"&lt;35000")</f>
        <v>0</v>
      </c>
      <c r="D9">
        <f>COUNTIFS(Crowdfunding!$G:$G,"=canceled",Crowdfunding!$D:$D,"&gt;=30000",Crowdfunding!D:D,"&lt;35000")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5">
      <c r="A10" t="s">
        <v>2060</v>
      </c>
      <c r="B10">
        <f>COUNTIFS([1]Crowdfunding!$G:$G,"=successful",[1]Crowdfunding!$D:$D,"&gt;=35000",[1]Crowdfunding!D:D,"&lt;40000")</f>
        <v>8</v>
      </c>
      <c r="C10">
        <f>COUNTIFS(Crowdfunding!$G:$G,"=failed",Crowdfunding!$D:$D,"&gt;=35000",Crowdfunding!D:D,"&lt;40000")</f>
        <v>3</v>
      </c>
      <c r="D10">
        <f>COUNTIFS(Crowdfunding!$G:$G,"=canceled",Crowdfunding!$D:$D,"&gt;=35000",Crowdfunding!D:D,"&lt;40000")</f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>
        <f t="shared" si="3"/>
        <v>8</v>
      </c>
    </row>
    <row r="11" spans="1:8" x14ac:dyDescent="0.25">
      <c r="A11" t="s">
        <v>2061</v>
      </c>
      <c r="B11">
        <f>COUNTIFS([1]Crowdfunding!$G:$G,"=successful",[1]Crowdfunding!$D:$D,"&gt;=40000",[1]Crowdfunding!D:D,"&lt;45000")</f>
        <v>11</v>
      </c>
      <c r="C11">
        <f>COUNTIFS(Crowdfunding!$G:$G,"=failed",Crowdfunding!$D:$D,"&gt;=40000",Crowdfunding!D:D,"&lt;45000")</f>
        <v>3</v>
      </c>
      <c r="D11">
        <f>COUNTIFS(Crowdfunding!$G:$G,"=canceled",Crowdfunding!$D:$D,"&gt;=40000",Crowdfunding!D:D,"&lt;45000")</f>
        <v>0</v>
      </c>
      <c r="E11">
        <f t="shared" si="0"/>
        <v>14</v>
      </c>
      <c r="F11">
        <f t="shared" si="1"/>
        <v>79</v>
      </c>
      <c r="G11">
        <f t="shared" si="2"/>
        <v>21</v>
      </c>
      <c r="H11">
        <f t="shared" si="3"/>
        <v>0</v>
      </c>
    </row>
    <row r="12" spans="1:8" x14ac:dyDescent="0.25">
      <c r="A12" t="s">
        <v>2062</v>
      </c>
      <c r="B12">
        <f>COUNTIFS([1]Crowdfunding!$G:$G,"=successful",[1]Crowdfunding!$D:$D,"&gt;=45000",[1]Crowdfunding!D:D,"&lt;50000")</f>
        <v>8</v>
      </c>
      <c r="C12">
        <f>COUNTIFS(Crowdfunding!$G:$G,"=failed",Crowdfunding!$D:$D,"&gt;=45000",Crowdfunding!D:D,"&lt;50000")</f>
        <v>3</v>
      </c>
      <c r="D12">
        <f>COUNTIFS(Crowdfunding!$G:$G,"=canceled",Crowdfunding!$D:$D,"&gt;=45000",Crowdfunding!D:D,"&lt;50000")</f>
        <v>0</v>
      </c>
      <c r="E12">
        <f t="shared" si="0"/>
        <v>11</v>
      </c>
      <c r="F12">
        <f t="shared" si="1"/>
        <v>73</v>
      </c>
      <c r="G12">
        <f t="shared" si="2"/>
        <v>27</v>
      </c>
      <c r="H12">
        <f t="shared" si="3"/>
        <v>0</v>
      </c>
    </row>
    <row r="13" spans="1:8" x14ac:dyDescent="0.25">
      <c r="A13" t="s">
        <v>2063</v>
      </c>
      <c r="B13">
        <f>COUNTIFS([1]Crowdfunding!$G:$G,"=successful",[1]Crowdfunding!$D:$D,"&gt;=50000")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ignoredErrors>
    <ignoredError sqref="C3:D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ABE8-F778-44BA-B3A5-A1DA02196888}">
  <sheetPr codeName="Sheet6"/>
  <dimension ref="A1:M566"/>
  <sheetViews>
    <sheetView tabSelected="1" topLeftCell="A6" workbookViewId="0">
      <selection activeCell="T17" sqref="T17"/>
    </sheetView>
  </sheetViews>
  <sheetFormatPr defaultRowHeight="15.75" x14ac:dyDescent="0.25"/>
  <cols>
    <col min="2" max="2" width="12.75" bestFit="1" customWidth="1"/>
    <col min="3" max="3" width="0" hidden="1" customWidth="1"/>
    <col min="5" max="5" width="12.75" bestFit="1" customWidth="1"/>
    <col min="9" max="9" width="11.875" bestFit="1" customWidth="1"/>
    <col min="12" max="12" width="11.25" customWidth="1"/>
    <col min="13" max="13" width="16.375" bestFit="1" customWidth="1"/>
  </cols>
  <sheetData>
    <row r="1" spans="1:13" ht="17.25" thickTop="1" thickBot="1" x14ac:dyDescent="0.3">
      <c r="A1" s="10" t="s">
        <v>2107</v>
      </c>
      <c r="B1" s="10" t="s">
        <v>2108</v>
      </c>
      <c r="C1" s="10"/>
      <c r="D1" s="10" t="s">
        <v>2107</v>
      </c>
      <c r="E1" s="10" t="s">
        <v>2108</v>
      </c>
      <c r="F1" s="10"/>
      <c r="G1" s="10" t="s">
        <v>2107</v>
      </c>
      <c r="H1" s="10" t="s">
        <v>2109</v>
      </c>
      <c r="I1" s="10" t="s">
        <v>2110</v>
      </c>
      <c r="J1" s="10" t="s">
        <v>2111</v>
      </c>
      <c r="K1" s="10" t="s">
        <v>2112</v>
      </c>
      <c r="L1" s="10" t="s">
        <v>2113</v>
      </c>
      <c r="M1" s="10" t="s">
        <v>2114</v>
      </c>
    </row>
    <row r="2" spans="1:13" ht="16.5" thickTop="1" x14ac:dyDescent="0.25">
      <c r="A2" s="11" t="s">
        <v>20</v>
      </c>
      <c r="B2">
        <v>158</v>
      </c>
      <c r="D2" s="12" t="s">
        <v>14</v>
      </c>
      <c r="E2">
        <v>0</v>
      </c>
      <c r="G2" s="11" t="s">
        <v>2116</v>
      </c>
      <c r="H2">
        <f>MEDIAN(B:B)</f>
        <v>201</v>
      </c>
      <c r="I2" s="13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5">
      <c r="A3" s="11" t="s">
        <v>20</v>
      </c>
      <c r="B3">
        <v>1425</v>
      </c>
      <c r="D3" s="12" t="s">
        <v>14</v>
      </c>
      <c r="E3">
        <v>24</v>
      </c>
      <c r="G3" s="12" t="s">
        <v>2115</v>
      </c>
      <c r="H3">
        <f>MEDIAN(E:E)</f>
        <v>114.5</v>
      </c>
      <c r="I3" s="1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5">
      <c r="A4" s="11" t="s">
        <v>20</v>
      </c>
      <c r="B4">
        <v>174</v>
      </c>
      <c r="D4" s="12" t="s">
        <v>14</v>
      </c>
      <c r="E4">
        <v>53</v>
      </c>
    </row>
    <row r="5" spans="1:13" x14ac:dyDescent="0.25">
      <c r="A5" s="11" t="s">
        <v>20</v>
      </c>
      <c r="B5">
        <v>227</v>
      </c>
      <c r="D5" s="12" t="s">
        <v>14</v>
      </c>
      <c r="E5">
        <v>18</v>
      </c>
    </row>
    <row r="6" spans="1:13" x14ac:dyDescent="0.25">
      <c r="A6" s="11" t="s">
        <v>20</v>
      </c>
      <c r="B6">
        <v>220</v>
      </c>
      <c r="D6" s="12" t="s">
        <v>14</v>
      </c>
      <c r="E6">
        <v>44</v>
      </c>
    </row>
    <row r="7" spans="1:13" x14ac:dyDescent="0.25">
      <c r="A7" s="11" t="s">
        <v>20</v>
      </c>
      <c r="B7">
        <v>98</v>
      </c>
      <c r="D7" s="12" t="s">
        <v>14</v>
      </c>
      <c r="E7">
        <v>27</v>
      </c>
    </row>
    <row r="8" spans="1:13" x14ac:dyDescent="0.25">
      <c r="A8" s="11" t="s">
        <v>20</v>
      </c>
      <c r="B8">
        <v>100</v>
      </c>
      <c r="D8" s="12" t="s">
        <v>14</v>
      </c>
      <c r="E8">
        <v>55</v>
      </c>
    </row>
    <row r="9" spans="1:13" x14ac:dyDescent="0.25">
      <c r="A9" s="11" t="s">
        <v>20</v>
      </c>
      <c r="B9">
        <v>1249</v>
      </c>
      <c r="D9" s="12" t="s">
        <v>14</v>
      </c>
      <c r="E9">
        <v>200</v>
      </c>
    </row>
    <row r="10" spans="1:13" x14ac:dyDescent="0.25">
      <c r="A10" s="11" t="s">
        <v>20</v>
      </c>
      <c r="B10">
        <v>1396</v>
      </c>
      <c r="D10" s="12" t="s">
        <v>14</v>
      </c>
      <c r="E10">
        <v>452</v>
      </c>
    </row>
    <row r="11" spans="1:13" x14ac:dyDescent="0.25">
      <c r="A11" s="11" t="s">
        <v>20</v>
      </c>
      <c r="B11">
        <v>890</v>
      </c>
      <c r="D11" s="12" t="s">
        <v>14</v>
      </c>
      <c r="E11">
        <v>674</v>
      </c>
    </row>
    <row r="12" spans="1:13" x14ac:dyDescent="0.25">
      <c r="A12" s="11" t="s">
        <v>20</v>
      </c>
      <c r="B12">
        <v>142</v>
      </c>
      <c r="D12" s="12" t="s">
        <v>14</v>
      </c>
      <c r="E12">
        <v>558</v>
      </c>
    </row>
    <row r="13" spans="1:13" x14ac:dyDescent="0.25">
      <c r="A13" s="11" t="s">
        <v>20</v>
      </c>
      <c r="B13">
        <v>2673</v>
      </c>
      <c r="D13" s="12" t="s">
        <v>14</v>
      </c>
      <c r="E13">
        <v>15</v>
      </c>
    </row>
    <row r="14" spans="1:13" x14ac:dyDescent="0.25">
      <c r="A14" s="11" t="s">
        <v>20</v>
      </c>
      <c r="B14">
        <v>163</v>
      </c>
      <c r="D14" s="12" t="s">
        <v>14</v>
      </c>
      <c r="E14">
        <v>2307</v>
      </c>
    </row>
    <row r="15" spans="1:13" x14ac:dyDescent="0.25">
      <c r="A15" s="11" t="s">
        <v>20</v>
      </c>
      <c r="B15">
        <v>2220</v>
      </c>
      <c r="D15" s="12" t="s">
        <v>14</v>
      </c>
      <c r="E15">
        <v>88</v>
      </c>
    </row>
    <row r="16" spans="1:13" x14ac:dyDescent="0.25">
      <c r="A16" s="11" t="s">
        <v>20</v>
      </c>
      <c r="B16">
        <v>1606</v>
      </c>
      <c r="D16" s="12" t="s">
        <v>14</v>
      </c>
      <c r="E16">
        <v>48</v>
      </c>
    </row>
    <row r="17" spans="1:5" x14ac:dyDescent="0.25">
      <c r="A17" s="11" t="s">
        <v>20</v>
      </c>
      <c r="B17">
        <v>129</v>
      </c>
      <c r="D17" s="12" t="s">
        <v>14</v>
      </c>
      <c r="E17">
        <v>1</v>
      </c>
    </row>
    <row r="18" spans="1:5" x14ac:dyDescent="0.25">
      <c r="A18" s="11" t="s">
        <v>20</v>
      </c>
      <c r="B18">
        <v>226</v>
      </c>
      <c r="D18" s="12" t="s">
        <v>14</v>
      </c>
      <c r="E18">
        <v>1467</v>
      </c>
    </row>
    <row r="19" spans="1:5" x14ac:dyDescent="0.25">
      <c r="A19" s="11" t="s">
        <v>20</v>
      </c>
      <c r="B19">
        <v>5419</v>
      </c>
      <c r="D19" s="12" t="s">
        <v>14</v>
      </c>
      <c r="E19">
        <v>75</v>
      </c>
    </row>
    <row r="20" spans="1:5" x14ac:dyDescent="0.25">
      <c r="A20" s="11" t="s">
        <v>20</v>
      </c>
      <c r="B20">
        <v>165</v>
      </c>
      <c r="D20" s="12" t="s">
        <v>14</v>
      </c>
      <c r="E20">
        <v>120</v>
      </c>
    </row>
    <row r="21" spans="1:5" x14ac:dyDescent="0.25">
      <c r="A21" s="11" t="s">
        <v>20</v>
      </c>
      <c r="B21">
        <v>1965</v>
      </c>
      <c r="D21" s="12" t="s">
        <v>14</v>
      </c>
      <c r="E21">
        <v>2253</v>
      </c>
    </row>
    <row r="22" spans="1:5" x14ac:dyDescent="0.25">
      <c r="A22" s="11" t="s">
        <v>20</v>
      </c>
      <c r="B22">
        <v>16</v>
      </c>
      <c r="D22" s="12" t="s">
        <v>14</v>
      </c>
      <c r="E22">
        <v>5</v>
      </c>
    </row>
    <row r="23" spans="1:5" x14ac:dyDescent="0.25">
      <c r="A23" s="11" t="s">
        <v>20</v>
      </c>
      <c r="B23">
        <v>107</v>
      </c>
      <c r="D23" s="12" t="s">
        <v>14</v>
      </c>
      <c r="E23">
        <v>38</v>
      </c>
    </row>
    <row r="24" spans="1:5" x14ac:dyDescent="0.25">
      <c r="A24" s="11" t="s">
        <v>20</v>
      </c>
      <c r="B24">
        <v>134</v>
      </c>
      <c r="D24" s="12" t="s">
        <v>14</v>
      </c>
      <c r="E24">
        <v>12</v>
      </c>
    </row>
    <row r="25" spans="1:5" x14ac:dyDescent="0.25">
      <c r="A25" s="11" t="s">
        <v>20</v>
      </c>
      <c r="B25">
        <v>198</v>
      </c>
      <c r="D25" s="12" t="s">
        <v>14</v>
      </c>
      <c r="E25">
        <v>1684</v>
      </c>
    </row>
    <row r="26" spans="1:5" x14ac:dyDescent="0.25">
      <c r="A26" s="11" t="s">
        <v>20</v>
      </c>
      <c r="B26">
        <v>111</v>
      </c>
      <c r="D26" s="12" t="s">
        <v>14</v>
      </c>
      <c r="E26">
        <v>56</v>
      </c>
    </row>
    <row r="27" spans="1:5" x14ac:dyDescent="0.25">
      <c r="A27" s="11" t="s">
        <v>20</v>
      </c>
      <c r="B27">
        <v>222</v>
      </c>
      <c r="D27" s="12" t="s">
        <v>14</v>
      </c>
      <c r="E27">
        <v>838</v>
      </c>
    </row>
    <row r="28" spans="1:5" x14ac:dyDescent="0.25">
      <c r="A28" s="11" t="s">
        <v>20</v>
      </c>
      <c r="B28">
        <v>6212</v>
      </c>
      <c r="D28" s="12" t="s">
        <v>14</v>
      </c>
      <c r="E28">
        <v>1000</v>
      </c>
    </row>
    <row r="29" spans="1:5" x14ac:dyDescent="0.25">
      <c r="A29" s="11" t="s">
        <v>20</v>
      </c>
      <c r="B29">
        <v>98</v>
      </c>
      <c r="D29" s="12" t="s">
        <v>14</v>
      </c>
      <c r="E29">
        <v>1482</v>
      </c>
    </row>
    <row r="30" spans="1:5" x14ac:dyDescent="0.25">
      <c r="A30" s="11" t="s">
        <v>20</v>
      </c>
      <c r="B30">
        <v>92</v>
      </c>
      <c r="D30" s="12" t="s">
        <v>14</v>
      </c>
      <c r="E30">
        <v>106</v>
      </c>
    </row>
    <row r="31" spans="1:5" x14ac:dyDescent="0.25">
      <c r="A31" s="11" t="s">
        <v>20</v>
      </c>
      <c r="B31">
        <v>149</v>
      </c>
      <c r="D31" s="12" t="s">
        <v>14</v>
      </c>
      <c r="E31">
        <v>679</v>
      </c>
    </row>
    <row r="32" spans="1:5" x14ac:dyDescent="0.25">
      <c r="A32" s="11" t="s">
        <v>20</v>
      </c>
      <c r="B32">
        <v>2431</v>
      </c>
      <c r="D32" s="12" t="s">
        <v>14</v>
      </c>
      <c r="E32">
        <v>1220</v>
      </c>
    </row>
    <row r="33" spans="1:5" x14ac:dyDescent="0.25">
      <c r="A33" s="11" t="s">
        <v>20</v>
      </c>
      <c r="B33">
        <v>303</v>
      </c>
      <c r="D33" s="12" t="s">
        <v>14</v>
      </c>
      <c r="E33">
        <v>1</v>
      </c>
    </row>
    <row r="34" spans="1:5" x14ac:dyDescent="0.25">
      <c r="A34" s="11" t="s">
        <v>20</v>
      </c>
      <c r="B34">
        <v>209</v>
      </c>
      <c r="D34" s="12" t="s">
        <v>14</v>
      </c>
      <c r="E34">
        <v>37</v>
      </c>
    </row>
    <row r="35" spans="1:5" x14ac:dyDescent="0.25">
      <c r="A35" s="11" t="s">
        <v>20</v>
      </c>
      <c r="B35">
        <v>131</v>
      </c>
      <c r="D35" s="12" t="s">
        <v>14</v>
      </c>
      <c r="E35">
        <v>60</v>
      </c>
    </row>
    <row r="36" spans="1:5" x14ac:dyDescent="0.25">
      <c r="A36" s="11" t="s">
        <v>20</v>
      </c>
      <c r="B36">
        <v>164</v>
      </c>
      <c r="D36" s="12" t="s">
        <v>14</v>
      </c>
      <c r="E36">
        <v>296</v>
      </c>
    </row>
    <row r="37" spans="1:5" x14ac:dyDescent="0.25">
      <c r="A37" s="11" t="s">
        <v>20</v>
      </c>
      <c r="B37">
        <v>201</v>
      </c>
      <c r="D37" s="12" t="s">
        <v>14</v>
      </c>
      <c r="E37">
        <v>3304</v>
      </c>
    </row>
    <row r="38" spans="1:5" x14ac:dyDescent="0.25">
      <c r="A38" s="11" t="s">
        <v>20</v>
      </c>
      <c r="B38">
        <v>211</v>
      </c>
      <c r="D38" s="12" t="s">
        <v>14</v>
      </c>
      <c r="E38">
        <v>73</v>
      </c>
    </row>
    <row r="39" spans="1:5" x14ac:dyDescent="0.25">
      <c r="A39" s="11" t="s">
        <v>20</v>
      </c>
      <c r="B39">
        <v>128</v>
      </c>
      <c r="D39" s="12" t="s">
        <v>14</v>
      </c>
      <c r="E39">
        <v>3387</v>
      </c>
    </row>
    <row r="40" spans="1:5" x14ac:dyDescent="0.25">
      <c r="A40" s="11" t="s">
        <v>20</v>
      </c>
      <c r="B40">
        <v>1600</v>
      </c>
      <c r="D40" s="12" t="s">
        <v>14</v>
      </c>
      <c r="E40">
        <v>662</v>
      </c>
    </row>
    <row r="41" spans="1:5" x14ac:dyDescent="0.25">
      <c r="A41" s="11" t="s">
        <v>20</v>
      </c>
      <c r="B41">
        <v>249</v>
      </c>
      <c r="D41" s="12" t="s">
        <v>14</v>
      </c>
      <c r="E41">
        <v>774</v>
      </c>
    </row>
    <row r="42" spans="1:5" x14ac:dyDescent="0.25">
      <c r="A42" s="11" t="s">
        <v>20</v>
      </c>
      <c r="B42">
        <v>236</v>
      </c>
      <c r="D42" s="12" t="s">
        <v>14</v>
      </c>
      <c r="E42">
        <v>672</v>
      </c>
    </row>
    <row r="43" spans="1:5" x14ac:dyDescent="0.25">
      <c r="A43" s="11" t="s">
        <v>20</v>
      </c>
      <c r="B43">
        <v>4065</v>
      </c>
      <c r="D43" s="12" t="s">
        <v>14</v>
      </c>
      <c r="E43">
        <v>940</v>
      </c>
    </row>
    <row r="44" spans="1:5" x14ac:dyDescent="0.25">
      <c r="A44" s="11" t="s">
        <v>20</v>
      </c>
      <c r="B44">
        <v>246</v>
      </c>
      <c r="D44" s="12" t="s">
        <v>14</v>
      </c>
      <c r="E44">
        <v>117</v>
      </c>
    </row>
    <row r="45" spans="1:5" x14ac:dyDescent="0.25">
      <c r="A45" s="11" t="s">
        <v>20</v>
      </c>
      <c r="B45">
        <v>2475</v>
      </c>
      <c r="D45" s="12" t="s">
        <v>14</v>
      </c>
      <c r="E45">
        <v>115</v>
      </c>
    </row>
    <row r="46" spans="1:5" x14ac:dyDescent="0.25">
      <c r="A46" s="11" t="s">
        <v>20</v>
      </c>
      <c r="B46">
        <v>76</v>
      </c>
      <c r="D46" s="12" t="s">
        <v>14</v>
      </c>
      <c r="E46">
        <v>326</v>
      </c>
    </row>
    <row r="47" spans="1:5" x14ac:dyDescent="0.25">
      <c r="A47" s="11" t="s">
        <v>20</v>
      </c>
      <c r="B47">
        <v>54</v>
      </c>
      <c r="D47" s="12" t="s">
        <v>14</v>
      </c>
      <c r="E47">
        <v>1</v>
      </c>
    </row>
    <row r="48" spans="1:5" x14ac:dyDescent="0.25">
      <c r="A48" s="11" t="s">
        <v>20</v>
      </c>
      <c r="B48">
        <v>88</v>
      </c>
      <c r="D48" s="12" t="s">
        <v>14</v>
      </c>
      <c r="E48">
        <v>1467</v>
      </c>
    </row>
    <row r="49" spans="1:5" x14ac:dyDescent="0.25">
      <c r="A49" s="11" t="s">
        <v>20</v>
      </c>
      <c r="B49">
        <v>85</v>
      </c>
      <c r="D49" s="12" t="s">
        <v>14</v>
      </c>
      <c r="E49">
        <v>5681</v>
      </c>
    </row>
    <row r="50" spans="1:5" x14ac:dyDescent="0.25">
      <c r="A50" s="11" t="s">
        <v>20</v>
      </c>
      <c r="B50">
        <v>170</v>
      </c>
      <c r="D50" s="12" t="s">
        <v>14</v>
      </c>
      <c r="E50">
        <v>1059</v>
      </c>
    </row>
    <row r="51" spans="1:5" x14ac:dyDescent="0.25">
      <c r="A51" s="11" t="s">
        <v>20</v>
      </c>
      <c r="B51">
        <v>330</v>
      </c>
      <c r="D51" s="12" t="s">
        <v>14</v>
      </c>
      <c r="E51">
        <v>1194</v>
      </c>
    </row>
    <row r="52" spans="1:5" x14ac:dyDescent="0.25">
      <c r="A52" s="11" t="s">
        <v>20</v>
      </c>
      <c r="B52">
        <v>127</v>
      </c>
      <c r="D52" s="12" t="s">
        <v>14</v>
      </c>
      <c r="E52">
        <v>30</v>
      </c>
    </row>
    <row r="53" spans="1:5" x14ac:dyDescent="0.25">
      <c r="A53" s="11" t="s">
        <v>20</v>
      </c>
      <c r="B53">
        <v>411</v>
      </c>
      <c r="D53" s="12" t="s">
        <v>14</v>
      </c>
      <c r="E53">
        <v>75</v>
      </c>
    </row>
    <row r="54" spans="1:5" x14ac:dyDescent="0.25">
      <c r="A54" s="11" t="s">
        <v>20</v>
      </c>
      <c r="B54">
        <v>180</v>
      </c>
      <c r="D54" s="12" t="s">
        <v>14</v>
      </c>
      <c r="E54">
        <v>955</v>
      </c>
    </row>
    <row r="55" spans="1:5" x14ac:dyDescent="0.25">
      <c r="A55" s="11" t="s">
        <v>20</v>
      </c>
      <c r="B55">
        <v>374</v>
      </c>
      <c r="D55" s="12" t="s">
        <v>14</v>
      </c>
      <c r="E55">
        <v>67</v>
      </c>
    </row>
    <row r="56" spans="1:5" x14ac:dyDescent="0.25">
      <c r="A56" s="11" t="s">
        <v>20</v>
      </c>
      <c r="B56">
        <v>71</v>
      </c>
      <c r="D56" s="12" t="s">
        <v>14</v>
      </c>
      <c r="E56">
        <v>5</v>
      </c>
    </row>
    <row r="57" spans="1:5" x14ac:dyDescent="0.25">
      <c r="A57" s="11" t="s">
        <v>20</v>
      </c>
      <c r="B57">
        <v>203</v>
      </c>
      <c r="D57" s="12" t="s">
        <v>14</v>
      </c>
      <c r="E57">
        <v>26</v>
      </c>
    </row>
    <row r="58" spans="1:5" x14ac:dyDescent="0.25">
      <c r="A58" s="11" t="s">
        <v>20</v>
      </c>
      <c r="B58">
        <v>113</v>
      </c>
      <c r="D58" s="12" t="s">
        <v>14</v>
      </c>
      <c r="E58">
        <v>1130</v>
      </c>
    </row>
    <row r="59" spans="1:5" x14ac:dyDescent="0.25">
      <c r="A59" s="11" t="s">
        <v>20</v>
      </c>
      <c r="B59">
        <v>96</v>
      </c>
      <c r="D59" s="12" t="s">
        <v>14</v>
      </c>
      <c r="E59">
        <v>782</v>
      </c>
    </row>
    <row r="60" spans="1:5" x14ac:dyDescent="0.25">
      <c r="A60" s="11" t="s">
        <v>20</v>
      </c>
      <c r="B60">
        <v>498</v>
      </c>
      <c r="D60" s="12" t="s">
        <v>14</v>
      </c>
      <c r="E60">
        <v>210</v>
      </c>
    </row>
    <row r="61" spans="1:5" x14ac:dyDescent="0.25">
      <c r="A61" s="11" t="s">
        <v>20</v>
      </c>
      <c r="B61">
        <v>180</v>
      </c>
      <c r="D61" s="12" t="s">
        <v>14</v>
      </c>
      <c r="E61">
        <v>136</v>
      </c>
    </row>
    <row r="62" spans="1:5" x14ac:dyDescent="0.25">
      <c r="A62" s="11" t="s">
        <v>20</v>
      </c>
      <c r="B62">
        <v>27</v>
      </c>
      <c r="D62" s="12" t="s">
        <v>14</v>
      </c>
      <c r="E62">
        <v>86</v>
      </c>
    </row>
    <row r="63" spans="1:5" x14ac:dyDescent="0.25">
      <c r="A63" s="11" t="s">
        <v>20</v>
      </c>
      <c r="B63">
        <v>2331</v>
      </c>
      <c r="D63" s="12" t="s">
        <v>14</v>
      </c>
      <c r="E63">
        <v>19</v>
      </c>
    </row>
    <row r="64" spans="1:5" x14ac:dyDescent="0.25">
      <c r="A64" s="11" t="s">
        <v>20</v>
      </c>
      <c r="B64">
        <v>113</v>
      </c>
      <c r="D64" s="12" t="s">
        <v>14</v>
      </c>
      <c r="E64">
        <v>886</v>
      </c>
    </row>
    <row r="65" spans="1:5" x14ac:dyDescent="0.25">
      <c r="A65" s="11" t="s">
        <v>20</v>
      </c>
      <c r="B65">
        <v>164</v>
      </c>
      <c r="D65" s="12" t="s">
        <v>14</v>
      </c>
      <c r="E65">
        <v>35</v>
      </c>
    </row>
    <row r="66" spans="1:5" x14ac:dyDescent="0.25">
      <c r="A66" s="11" t="s">
        <v>20</v>
      </c>
      <c r="B66">
        <v>164</v>
      </c>
      <c r="D66" s="12" t="s">
        <v>14</v>
      </c>
      <c r="E66">
        <v>24</v>
      </c>
    </row>
    <row r="67" spans="1:5" x14ac:dyDescent="0.25">
      <c r="A67" s="11" t="s">
        <v>20</v>
      </c>
      <c r="B67">
        <v>336</v>
      </c>
      <c r="D67" s="12" t="s">
        <v>14</v>
      </c>
      <c r="E67">
        <v>86</v>
      </c>
    </row>
    <row r="68" spans="1:5" x14ac:dyDescent="0.25">
      <c r="A68" s="11" t="s">
        <v>20</v>
      </c>
      <c r="B68">
        <v>1917</v>
      </c>
      <c r="D68" s="12" t="s">
        <v>14</v>
      </c>
      <c r="E68">
        <v>243</v>
      </c>
    </row>
    <row r="69" spans="1:5" x14ac:dyDescent="0.25">
      <c r="A69" s="11" t="s">
        <v>20</v>
      </c>
      <c r="B69">
        <v>95</v>
      </c>
      <c r="D69" s="12" t="s">
        <v>14</v>
      </c>
      <c r="E69">
        <v>65</v>
      </c>
    </row>
    <row r="70" spans="1:5" x14ac:dyDescent="0.25">
      <c r="A70" s="11" t="s">
        <v>20</v>
      </c>
      <c r="B70">
        <v>147</v>
      </c>
      <c r="D70" s="12" t="s">
        <v>14</v>
      </c>
      <c r="E70">
        <v>100</v>
      </c>
    </row>
    <row r="71" spans="1:5" x14ac:dyDescent="0.25">
      <c r="A71" s="11" t="s">
        <v>20</v>
      </c>
      <c r="B71">
        <v>86</v>
      </c>
      <c r="D71" s="12" t="s">
        <v>14</v>
      </c>
      <c r="E71">
        <v>168</v>
      </c>
    </row>
    <row r="72" spans="1:5" x14ac:dyDescent="0.25">
      <c r="A72" s="11" t="s">
        <v>20</v>
      </c>
      <c r="B72">
        <v>83</v>
      </c>
      <c r="D72" s="12" t="s">
        <v>14</v>
      </c>
      <c r="E72">
        <v>13</v>
      </c>
    </row>
    <row r="73" spans="1:5" x14ac:dyDescent="0.25">
      <c r="A73" s="11" t="s">
        <v>20</v>
      </c>
      <c r="B73">
        <v>676</v>
      </c>
      <c r="D73" s="12" t="s">
        <v>14</v>
      </c>
      <c r="E73">
        <v>1</v>
      </c>
    </row>
    <row r="74" spans="1:5" x14ac:dyDescent="0.25">
      <c r="A74" s="11" t="s">
        <v>20</v>
      </c>
      <c r="B74">
        <v>361</v>
      </c>
      <c r="D74" s="12" t="s">
        <v>14</v>
      </c>
      <c r="E74">
        <v>40</v>
      </c>
    </row>
    <row r="75" spans="1:5" x14ac:dyDescent="0.25">
      <c r="A75" s="11" t="s">
        <v>20</v>
      </c>
      <c r="B75">
        <v>131</v>
      </c>
      <c r="D75" s="12" t="s">
        <v>14</v>
      </c>
      <c r="E75">
        <v>226</v>
      </c>
    </row>
    <row r="76" spans="1:5" x14ac:dyDescent="0.25">
      <c r="A76" s="11" t="s">
        <v>20</v>
      </c>
      <c r="B76">
        <v>126</v>
      </c>
      <c r="D76" s="12" t="s">
        <v>14</v>
      </c>
      <c r="E76">
        <v>1625</v>
      </c>
    </row>
    <row r="77" spans="1:5" x14ac:dyDescent="0.25">
      <c r="A77" s="11" t="s">
        <v>20</v>
      </c>
      <c r="B77">
        <v>275</v>
      </c>
      <c r="D77" s="12" t="s">
        <v>14</v>
      </c>
      <c r="E77">
        <v>143</v>
      </c>
    </row>
    <row r="78" spans="1:5" x14ac:dyDescent="0.25">
      <c r="A78" s="11" t="s">
        <v>20</v>
      </c>
      <c r="B78">
        <v>67</v>
      </c>
      <c r="D78" s="12" t="s">
        <v>14</v>
      </c>
      <c r="E78">
        <v>934</v>
      </c>
    </row>
    <row r="79" spans="1:5" x14ac:dyDescent="0.25">
      <c r="A79" s="11" t="s">
        <v>20</v>
      </c>
      <c r="B79">
        <v>154</v>
      </c>
      <c r="D79" s="12" t="s">
        <v>14</v>
      </c>
      <c r="E79">
        <v>17</v>
      </c>
    </row>
    <row r="80" spans="1:5" x14ac:dyDescent="0.25">
      <c r="A80" s="11" t="s">
        <v>20</v>
      </c>
      <c r="B80">
        <v>1782</v>
      </c>
      <c r="D80" s="12" t="s">
        <v>14</v>
      </c>
      <c r="E80">
        <v>2179</v>
      </c>
    </row>
    <row r="81" spans="1:5" x14ac:dyDescent="0.25">
      <c r="A81" s="11" t="s">
        <v>20</v>
      </c>
      <c r="B81">
        <v>903</v>
      </c>
      <c r="D81" s="12" t="s">
        <v>14</v>
      </c>
      <c r="E81">
        <v>931</v>
      </c>
    </row>
    <row r="82" spans="1:5" x14ac:dyDescent="0.25">
      <c r="A82" s="11" t="s">
        <v>20</v>
      </c>
      <c r="B82">
        <v>94</v>
      </c>
      <c r="D82" s="12" t="s">
        <v>14</v>
      </c>
      <c r="E82">
        <v>92</v>
      </c>
    </row>
    <row r="83" spans="1:5" x14ac:dyDescent="0.25">
      <c r="A83" s="11" t="s">
        <v>20</v>
      </c>
      <c r="B83">
        <v>180</v>
      </c>
      <c r="D83" s="12" t="s">
        <v>14</v>
      </c>
      <c r="E83">
        <v>57</v>
      </c>
    </row>
    <row r="84" spans="1:5" x14ac:dyDescent="0.25">
      <c r="A84" s="11" t="s">
        <v>20</v>
      </c>
      <c r="B84">
        <v>533</v>
      </c>
      <c r="D84" s="12" t="s">
        <v>14</v>
      </c>
      <c r="E84">
        <v>41</v>
      </c>
    </row>
    <row r="85" spans="1:5" x14ac:dyDescent="0.25">
      <c r="A85" s="11" t="s">
        <v>20</v>
      </c>
      <c r="B85">
        <v>2443</v>
      </c>
      <c r="D85" s="12" t="s">
        <v>14</v>
      </c>
      <c r="E85">
        <v>1</v>
      </c>
    </row>
    <row r="86" spans="1:5" x14ac:dyDescent="0.25">
      <c r="A86" s="11" t="s">
        <v>20</v>
      </c>
      <c r="B86">
        <v>89</v>
      </c>
      <c r="D86" s="12" t="s">
        <v>14</v>
      </c>
      <c r="E86">
        <v>101</v>
      </c>
    </row>
    <row r="87" spans="1:5" x14ac:dyDescent="0.25">
      <c r="A87" s="11" t="s">
        <v>20</v>
      </c>
      <c r="B87">
        <v>159</v>
      </c>
      <c r="D87" s="12" t="s">
        <v>14</v>
      </c>
      <c r="E87">
        <v>1335</v>
      </c>
    </row>
    <row r="88" spans="1:5" x14ac:dyDescent="0.25">
      <c r="A88" s="11" t="s">
        <v>20</v>
      </c>
      <c r="B88">
        <v>50</v>
      </c>
      <c r="D88" s="12" t="s">
        <v>14</v>
      </c>
      <c r="E88">
        <v>15</v>
      </c>
    </row>
    <row r="89" spans="1:5" x14ac:dyDescent="0.25">
      <c r="A89" s="11" t="s">
        <v>20</v>
      </c>
      <c r="B89">
        <v>186</v>
      </c>
      <c r="D89" s="12" t="s">
        <v>14</v>
      </c>
      <c r="E89">
        <v>454</v>
      </c>
    </row>
    <row r="90" spans="1:5" x14ac:dyDescent="0.25">
      <c r="A90" s="11" t="s">
        <v>20</v>
      </c>
      <c r="B90">
        <v>1071</v>
      </c>
      <c r="D90" s="12" t="s">
        <v>14</v>
      </c>
      <c r="E90">
        <v>3182</v>
      </c>
    </row>
    <row r="91" spans="1:5" x14ac:dyDescent="0.25">
      <c r="A91" s="11" t="s">
        <v>20</v>
      </c>
      <c r="B91">
        <v>117</v>
      </c>
      <c r="D91" s="12" t="s">
        <v>14</v>
      </c>
      <c r="E91">
        <v>15</v>
      </c>
    </row>
    <row r="92" spans="1:5" x14ac:dyDescent="0.25">
      <c r="A92" s="11" t="s">
        <v>20</v>
      </c>
      <c r="B92">
        <v>70</v>
      </c>
      <c r="D92" s="12" t="s">
        <v>14</v>
      </c>
      <c r="E92">
        <v>133</v>
      </c>
    </row>
    <row r="93" spans="1:5" x14ac:dyDescent="0.25">
      <c r="A93" s="11" t="s">
        <v>20</v>
      </c>
      <c r="B93">
        <v>135</v>
      </c>
      <c r="D93" s="12" t="s">
        <v>14</v>
      </c>
      <c r="E93">
        <v>2062</v>
      </c>
    </row>
    <row r="94" spans="1:5" x14ac:dyDescent="0.25">
      <c r="A94" s="11" t="s">
        <v>20</v>
      </c>
      <c r="B94">
        <v>768</v>
      </c>
      <c r="D94" s="12" t="s">
        <v>14</v>
      </c>
      <c r="E94">
        <v>29</v>
      </c>
    </row>
    <row r="95" spans="1:5" x14ac:dyDescent="0.25">
      <c r="A95" s="11" t="s">
        <v>20</v>
      </c>
      <c r="B95">
        <v>199</v>
      </c>
      <c r="D95" s="12" t="s">
        <v>14</v>
      </c>
      <c r="E95">
        <v>132</v>
      </c>
    </row>
    <row r="96" spans="1:5" x14ac:dyDescent="0.25">
      <c r="A96" s="11" t="s">
        <v>20</v>
      </c>
      <c r="B96">
        <v>107</v>
      </c>
      <c r="D96" s="12" t="s">
        <v>14</v>
      </c>
      <c r="E96">
        <v>137</v>
      </c>
    </row>
    <row r="97" spans="1:5" x14ac:dyDescent="0.25">
      <c r="A97" s="11" t="s">
        <v>20</v>
      </c>
      <c r="B97">
        <v>195</v>
      </c>
      <c r="D97" s="12" t="s">
        <v>14</v>
      </c>
      <c r="E97">
        <v>908</v>
      </c>
    </row>
    <row r="98" spans="1:5" x14ac:dyDescent="0.25">
      <c r="A98" s="11" t="s">
        <v>20</v>
      </c>
      <c r="B98">
        <v>3376</v>
      </c>
      <c r="D98" s="12" t="s">
        <v>14</v>
      </c>
      <c r="E98">
        <v>10</v>
      </c>
    </row>
    <row r="99" spans="1:5" x14ac:dyDescent="0.25">
      <c r="A99" s="11" t="s">
        <v>20</v>
      </c>
      <c r="B99">
        <v>41</v>
      </c>
      <c r="D99" s="12" t="s">
        <v>14</v>
      </c>
      <c r="E99">
        <v>1910</v>
      </c>
    </row>
    <row r="100" spans="1:5" x14ac:dyDescent="0.25">
      <c r="A100" s="11" t="s">
        <v>20</v>
      </c>
      <c r="B100">
        <v>1821</v>
      </c>
      <c r="D100" s="12" t="s">
        <v>14</v>
      </c>
      <c r="E100">
        <v>38</v>
      </c>
    </row>
    <row r="101" spans="1:5" x14ac:dyDescent="0.25">
      <c r="A101" s="11" t="s">
        <v>20</v>
      </c>
      <c r="B101">
        <v>164</v>
      </c>
      <c r="D101" s="12" t="s">
        <v>14</v>
      </c>
      <c r="E101">
        <v>104</v>
      </c>
    </row>
    <row r="102" spans="1:5" x14ac:dyDescent="0.25">
      <c r="A102" s="11" t="s">
        <v>20</v>
      </c>
      <c r="B102">
        <v>157</v>
      </c>
      <c r="D102" s="12" t="s">
        <v>14</v>
      </c>
      <c r="E102">
        <v>49</v>
      </c>
    </row>
    <row r="103" spans="1:5" x14ac:dyDescent="0.25">
      <c r="A103" s="11" t="s">
        <v>20</v>
      </c>
      <c r="B103">
        <v>246</v>
      </c>
      <c r="D103" s="12" t="s">
        <v>14</v>
      </c>
      <c r="E103">
        <v>1</v>
      </c>
    </row>
    <row r="104" spans="1:5" x14ac:dyDescent="0.25">
      <c r="A104" s="11" t="s">
        <v>20</v>
      </c>
      <c r="B104">
        <v>1396</v>
      </c>
      <c r="D104" s="12" t="s">
        <v>14</v>
      </c>
      <c r="E104">
        <v>245</v>
      </c>
    </row>
    <row r="105" spans="1:5" x14ac:dyDescent="0.25">
      <c r="A105" s="11" t="s">
        <v>20</v>
      </c>
      <c r="B105">
        <v>2506</v>
      </c>
      <c r="D105" s="12" t="s">
        <v>14</v>
      </c>
      <c r="E105">
        <v>32</v>
      </c>
    </row>
    <row r="106" spans="1:5" x14ac:dyDescent="0.25">
      <c r="A106" s="11" t="s">
        <v>20</v>
      </c>
      <c r="B106">
        <v>244</v>
      </c>
      <c r="D106" s="12" t="s">
        <v>14</v>
      </c>
      <c r="E106">
        <v>7</v>
      </c>
    </row>
    <row r="107" spans="1:5" x14ac:dyDescent="0.25">
      <c r="A107" s="11" t="s">
        <v>20</v>
      </c>
      <c r="B107">
        <v>146</v>
      </c>
      <c r="D107" s="12" t="s">
        <v>14</v>
      </c>
      <c r="E107">
        <v>803</v>
      </c>
    </row>
    <row r="108" spans="1:5" x14ac:dyDescent="0.25">
      <c r="A108" s="11" t="s">
        <v>20</v>
      </c>
      <c r="B108">
        <v>1267</v>
      </c>
      <c r="D108" s="12" t="s">
        <v>14</v>
      </c>
      <c r="E108">
        <v>16</v>
      </c>
    </row>
    <row r="109" spans="1:5" x14ac:dyDescent="0.25">
      <c r="A109" s="11" t="s">
        <v>20</v>
      </c>
      <c r="B109">
        <v>1561</v>
      </c>
      <c r="D109" s="12" t="s">
        <v>14</v>
      </c>
      <c r="E109">
        <v>31</v>
      </c>
    </row>
    <row r="110" spans="1:5" x14ac:dyDescent="0.25">
      <c r="A110" s="11" t="s">
        <v>20</v>
      </c>
      <c r="B110">
        <v>48</v>
      </c>
      <c r="D110" s="12" t="s">
        <v>14</v>
      </c>
      <c r="E110">
        <v>108</v>
      </c>
    </row>
    <row r="111" spans="1:5" x14ac:dyDescent="0.25">
      <c r="A111" s="11" t="s">
        <v>20</v>
      </c>
      <c r="B111">
        <v>2739</v>
      </c>
      <c r="D111" s="12" t="s">
        <v>14</v>
      </c>
      <c r="E111">
        <v>30</v>
      </c>
    </row>
    <row r="112" spans="1:5" x14ac:dyDescent="0.25">
      <c r="A112" s="11" t="s">
        <v>20</v>
      </c>
      <c r="B112">
        <v>3537</v>
      </c>
      <c r="D112" s="12" t="s">
        <v>14</v>
      </c>
      <c r="E112">
        <v>17</v>
      </c>
    </row>
    <row r="113" spans="1:5" x14ac:dyDescent="0.25">
      <c r="A113" s="11" t="s">
        <v>20</v>
      </c>
      <c r="B113">
        <v>2107</v>
      </c>
      <c r="D113" s="12" t="s">
        <v>14</v>
      </c>
      <c r="E113">
        <v>80</v>
      </c>
    </row>
    <row r="114" spans="1:5" x14ac:dyDescent="0.25">
      <c r="A114" s="11" t="s">
        <v>20</v>
      </c>
      <c r="B114">
        <v>3318</v>
      </c>
      <c r="D114" s="12" t="s">
        <v>14</v>
      </c>
      <c r="E114">
        <v>2468</v>
      </c>
    </row>
    <row r="115" spans="1:5" x14ac:dyDescent="0.25">
      <c r="A115" s="11" t="s">
        <v>20</v>
      </c>
      <c r="B115">
        <v>340</v>
      </c>
      <c r="D115" s="12" t="s">
        <v>14</v>
      </c>
      <c r="E115">
        <v>26</v>
      </c>
    </row>
    <row r="116" spans="1:5" x14ac:dyDescent="0.25">
      <c r="A116" s="11" t="s">
        <v>20</v>
      </c>
      <c r="B116">
        <v>1442</v>
      </c>
      <c r="D116" s="12" t="s">
        <v>14</v>
      </c>
      <c r="E116">
        <v>73</v>
      </c>
    </row>
    <row r="117" spans="1:5" x14ac:dyDescent="0.25">
      <c r="A117" s="11" t="s">
        <v>20</v>
      </c>
      <c r="B117">
        <v>126</v>
      </c>
      <c r="D117" s="12" t="s">
        <v>14</v>
      </c>
      <c r="E117">
        <v>128</v>
      </c>
    </row>
    <row r="118" spans="1:5" x14ac:dyDescent="0.25">
      <c r="A118" s="11" t="s">
        <v>20</v>
      </c>
      <c r="B118">
        <v>524</v>
      </c>
      <c r="D118" s="12" t="s">
        <v>14</v>
      </c>
      <c r="E118">
        <v>33</v>
      </c>
    </row>
    <row r="119" spans="1:5" x14ac:dyDescent="0.25">
      <c r="A119" s="11" t="s">
        <v>20</v>
      </c>
      <c r="B119">
        <v>1989</v>
      </c>
      <c r="D119" s="12" t="s">
        <v>14</v>
      </c>
      <c r="E119">
        <v>1072</v>
      </c>
    </row>
    <row r="120" spans="1:5" x14ac:dyDescent="0.25">
      <c r="A120" s="11" t="s">
        <v>20</v>
      </c>
      <c r="B120">
        <v>157</v>
      </c>
      <c r="D120" s="12" t="s">
        <v>14</v>
      </c>
      <c r="E120">
        <v>393</v>
      </c>
    </row>
    <row r="121" spans="1:5" x14ac:dyDescent="0.25">
      <c r="A121" s="11" t="s">
        <v>20</v>
      </c>
      <c r="B121">
        <v>4498</v>
      </c>
      <c r="D121" s="12" t="s">
        <v>14</v>
      </c>
      <c r="E121">
        <v>1257</v>
      </c>
    </row>
    <row r="122" spans="1:5" x14ac:dyDescent="0.25">
      <c r="A122" s="11" t="s">
        <v>20</v>
      </c>
      <c r="B122">
        <v>80</v>
      </c>
      <c r="D122" s="12" t="s">
        <v>14</v>
      </c>
      <c r="E122">
        <v>328</v>
      </c>
    </row>
    <row r="123" spans="1:5" x14ac:dyDescent="0.25">
      <c r="A123" s="11" t="s">
        <v>20</v>
      </c>
      <c r="B123">
        <v>43</v>
      </c>
      <c r="D123" s="12" t="s">
        <v>14</v>
      </c>
      <c r="E123">
        <v>147</v>
      </c>
    </row>
    <row r="124" spans="1:5" x14ac:dyDescent="0.25">
      <c r="A124" s="11" t="s">
        <v>20</v>
      </c>
      <c r="B124">
        <v>2053</v>
      </c>
      <c r="D124" s="12" t="s">
        <v>14</v>
      </c>
      <c r="E124">
        <v>830</v>
      </c>
    </row>
    <row r="125" spans="1:5" x14ac:dyDescent="0.25">
      <c r="A125" s="11" t="s">
        <v>20</v>
      </c>
      <c r="B125">
        <v>168</v>
      </c>
      <c r="D125" s="12" t="s">
        <v>14</v>
      </c>
      <c r="E125">
        <v>331</v>
      </c>
    </row>
    <row r="126" spans="1:5" x14ac:dyDescent="0.25">
      <c r="A126" s="11" t="s">
        <v>20</v>
      </c>
      <c r="B126">
        <v>4289</v>
      </c>
      <c r="D126" s="12" t="s">
        <v>14</v>
      </c>
      <c r="E126">
        <v>25</v>
      </c>
    </row>
    <row r="127" spans="1:5" x14ac:dyDescent="0.25">
      <c r="A127" s="11" t="s">
        <v>20</v>
      </c>
      <c r="B127">
        <v>165</v>
      </c>
      <c r="D127" s="12" t="s">
        <v>14</v>
      </c>
      <c r="E127">
        <v>3483</v>
      </c>
    </row>
    <row r="128" spans="1:5" x14ac:dyDescent="0.25">
      <c r="A128" s="11" t="s">
        <v>20</v>
      </c>
      <c r="B128">
        <v>1815</v>
      </c>
      <c r="D128" s="12" t="s">
        <v>14</v>
      </c>
      <c r="E128">
        <v>923</v>
      </c>
    </row>
    <row r="129" spans="1:5" x14ac:dyDescent="0.25">
      <c r="A129" s="11" t="s">
        <v>20</v>
      </c>
      <c r="B129">
        <v>397</v>
      </c>
      <c r="D129" s="12" t="s">
        <v>14</v>
      </c>
      <c r="E129">
        <v>1</v>
      </c>
    </row>
    <row r="130" spans="1:5" x14ac:dyDescent="0.25">
      <c r="A130" s="11" t="s">
        <v>20</v>
      </c>
      <c r="B130">
        <v>1539</v>
      </c>
      <c r="D130" s="12" t="s">
        <v>14</v>
      </c>
      <c r="E130">
        <v>33</v>
      </c>
    </row>
    <row r="131" spans="1:5" x14ac:dyDescent="0.25">
      <c r="A131" s="11" t="s">
        <v>20</v>
      </c>
      <c r="B131">
        <v>138</v>
      </c>
      <c r="D131" s="12" t="s">
        <v>14</v>
      </c>
      <c r="E131">
        <v>40</v>
      </c>
    </row>
    <row r="132" spans="1:5" x14ac:dyDescent="0.25">
      <c r="A132" s="11" t="s">
        <v>20</v>
      </c>
      <c r="B132">
        <v>3594</v>
      </c>
      <c r="D132" s="12" t="s">
        <v>14</v>
      </c>
      <c r="E132">
        <v>23</v>
      </c>
    </row>
    <row r="133" spans="1:5" x14ac:dyDescent="0.25">
      <c r="A133" s="11" t="s">
        <v>20</v>
      </c>
      <c r="B133">
        <v>5880</v>
      </c>
      <c r="D133" s="12" t="s">
        <v>14</v>
      </c>
      <c r="E133">
        <v>75</v>
      </c>
    </row>
    <row r="134" spans="1:5" x14ac:dyDescent="0.25">
      <c r="A134" s="11" t="s">
        <v>20</v>
      </c>
      <c r="B134">
        <v>112</v>
      </c>
      <c r="D134" s="12" t="s">
        <v>14</v>
      </c>
      <c r="E134">
        <v>2176</v>
      </c>
    </row>
    <row r="135" spans="1:5" x14ac:dyDescent="0.25">
      <c r="A135" s="11" t="s">
        <v>20</v>
      </c>
      <c r="B135">
        <v>943</v>
      </c>
      <c r="D135" s="12" t="s">
        <v>14</v>
      </c>
      <c r="E135">
        <v>441</v>
      </c>
    </row>
    <row r="136" spans="1:5" x14ac:dyDescent="0.25">
      <c r="A136" s="11" t="s">
        <v>20</v>
      </c>
      <c r="B136">
        <v>2468</v>
      </c>
      <c r="D136" s="12" t="s">
        <v>14</v>
      </c>
      <c r="E136">
        <v>25</v>
      </c>
    </row>
    <row r="137" spans="1:5" x14ac:dyDescent="0.25">
      <c r="A137" s="11" t="s">
        <v>20</v>
      </c>
      <c r="B137">
        <v>2551</v>
      </c>
      <c r="D137" s="12" t="s">
        <v>14</v>
      </c>
      <c r="E137">
        <v>127</v>
      </c>
    </row>
    <row r="138" spans="1:5" x14ac:dyDescent="0.25">
      <c r="A138" s="11" t="s">
        <v>20</v>
      </c>
      <c r="B138">
        <v>101</v>
      </c>
      <c r="D138" s="12" t="s">
        <v>14</v>
      </c>
      <c r="E138">
        <v>355</v>
      </c>
    </row>
    <row r="139" spans="1:5" x14ac:dyDescent="0.25">
      <c r="A139" s="11" t="s">
        <v>20</v>
      </c>
      <c r="B139">
        <v>92</v>
      </c>
      <c r="D139" s="12" t="s">
        <v>14</v>
      </c>
      <c r="E139">
        <v>44</v>
      </c>
    </row>
    <row r="140" spans="1:5" x14ac:dyDescent="0.25">
      <c r="A140" s="11" t="s">
        <v>20</v>
      </c>
      <c r="B140">
        <v>62</v>
      </c>
      <c r="D140" s="12" t="s">
        <v>14</v>
      </c>
      <c r="E140">
        <v>67</v>
      </c>
    </row>
    <row r="141" spans="1:5" x14ac:dyDescent="0.25">
      <c r="A141" s="11" t="s">
        <v>20</v>
      </c>
      <c r="B141">
        <v>149</v>
      </c>
      <c r="D141" s="12" t="s">
        <v>14</v>
      </c>
      <c r="E141">
        <v>1068</v>
      </c>
    </row>
    <row r="142" spans="1:5" x14ac:dyDescent="0.25">
      <c r="A142" s="11" t="s">
        <v>20</v>
      </c>
      <c r="B142">
        <v>329</v>
      </c>
      <c r="D142" s="12" t="s">
        <v>14</v>
      </c>
      <c r="E142">
        <v>424</v>
      </c>
    </row>
    <row r="143" spans="1:5" x14ac:dyDescent="0.25">
      <c r="A143" s="11" t="s">
        <v>20</v>
      </c>
      <c r="B143">
        <v>97</v>
      </c>
      <c r="D143" s="12" t="s">
        <v>14</v>
      </c>
      <c r="E143">
        <v>151</v>
      </c>
    </row>
    <row r="144" spans="1:5" x14ac:dyDescent="0.25">
      <c r="A144" s="11" t="s">
        <v>20</v>
      </c>
      <c r="B144">
        <v>1784</v>
      </c>
      <c r="D144" s="12" t="s">
        <v>14</v>
      </c>
      <c r="E144">
        <v>1608</v>
      </c>
    </row>
    <row r="145" spans="1:5" x14ac:dyDescent="0.25">
      <c r="A145" s="11" t="s">
        <v>20</v>
      </c>
      <c r="B145">
        <v>1684</v>
      </c>
      <c r="D145" s="12" t="s">
        <v>14</v>
      </c>
      <c r="E145">
        <v>941</v>
      </c>
    </row>
    <row r="146" spans="1:5" x14ac:dyDescent="0.25">
      <c r="A146" s="11" t="s">
        <v>20</v>
      </c>
      <c r="B146">
        <v>250</v>
      </c>
      <c r="D146" s="12" t="s">
        <v>14</v>
      </c>
      <c r="E146">
        <v>1</v>
      </c>
    </row>
    <row r="147" spans="1:5" x14ac:dyDescent="0.25">
      <c r="A147" s="11" t="s">
        <v>20</v>
      </c>
      <c r="B147">
        <v>238</v>
      </c>
      <c r="D147" s="12" t="s">
        <v>14</v>
      </c>
      <c r="E147">
        <v>40</v>
      </c>
    </row>
    <row r="148" spans="1:5" x14ac:dyDescent="0.25">
      <c r="A148" s="11" t="s">
        <v>20</v>
      </c>
      <c r="B148">
        <v>53</v>
      </c>
      <c r="D148" s="12" t="s">
        <v>14</v>
      </c>
      <c r="E148">
        <v>3015</v>
      </c>
    </row>
    <row r="149" spans="1:5" x14ac:dyDescent="0.25">
      <c r="A149" s="11" t="s">
        <v>20</v>
      </c>
      <c r="B149">
        <v>214</v>
      </c>
      <c r="D149" s="12" t="s">
        <v>14</v>
      </c>
      <c r="E149">
        <v>435</v>
      </c>
    </row>
    <row r="150" spans="1:5" x14ac:dyDescent="0.25">
      <c r="A150" s="11" t="s">
        <v>20</v>
      </c>
      <c r="B150">
        <v>222</v>
      </c>
      <c r="D150" s="12" t="s">
        <v>14</v>
      </c>
      <c r="E150">
        <v>714</v>
      </c>
    </row>
    <row r="151" spans="1:5" x14ac:dyDescent="0.25">
      <c r="A151" s="11" t="s">
        <v>20</v>
      </c>
      <c r="B151">
        <v>1884</v>
      </c>
      <c r="D151" s="12" t="s">
        <v>14</v>
      </c>
      <c r="E151">
        <v>5497</v>
      </c>
    </row>
    <row r="152" spans="1:5" x14ac:dyDescent="0.25">
      <c r="A152" s="11" t="s">
        <v>20</v>
      </c>
      <c r="B152">
        <v>218</v>
      </c>
      <c r="D152" s="12" t="s">
        <v>14</v>
      </c>
      <c r="E152">
        <v>418</v>
      </c>
    </row>
    <row r="153" spans="1:5" x14ac:dyDescent="0.25">
      <c r="A153" s="11" t="s">
        <v>20</v>
      </c>
      <c r="B153">
        <v>6465</v>
      </c>
      <c r="D153" s="12" t="s">
        <v>14</v>
      </c>
      <c r="E153">
        <v>1439</v>
      </c>
    </row>
    <row r="154" spans="1:5" x14ac:dyDescent="0.25">
      <c r="A154" s="11" t="s">
        <v>20</v>
      </c>
      <c r="B154">
        <v>59</v>
      </c>
      <c r="D154" s="12" t="s">
        <v>14</v>
      </c>
      <c r="E154">
        <v>15</v>
      </c>
    </row>
    <row r="155" spans="1:5" x14ac:dyDescent="0.25">
      <c r="A155" s="11" t="s">
        <v>20</v>
      </c>
      <c r="B155">
        <v>88</v>
      </c>
      <c r="D155" s="12" t="s">
        <v>14</v>
      </c>
      <c r="E155">
        <v>1999</v>
      </c>
    </row>
    <row r="156" spans="1:5" x14ac:dyDescent="0.25">
      <c r="A156" s="11" t="s">
        <v>20</v>
      </c>
      <c r="B156">
        <v>1697</v>
      </c>
      <c r="D156" s="12" t="s">
        <v>14</v>
      </c>
      <c r="E156">
        <v>118</v>
      </c>
    </row>
    <row r="157" spans="1:5" x14ac:dyDescent="0.25">
      <c r="A157" s="11" t="s">
        <v>20</v>
      </c>
      <c r="B157">
        <v>92</v>
      </c>
      <c r="D157" s="12" t="s">
        <v>14</v>
      </c>
      <c r="E157">
        <v>162</v>
      </c>
    </row>
    <row r="158" spans="1:5" x14ac:dyDescent="0.25">
      <c r="A158" s="11" t="s">
        <v>20</v>
      </c>
      <c r="B158">
        <v>186</v>
      </c>
      <c r="D158" s="12" t="s">
        <v>14</v>
      </c>
      <c r="E158">
        <v>83</v>
      </c>
    </row>
    <row r="159" spans="1:5" x14ac:dyDescent="0.25">
      <c r="A159" s="11" t="s">
        <v>20</v>
      </c>
      <c r="B159">
        <v>138</v>
      </c>
      <c r="D159" s="12" t="s">
        <v>14</v>
      </c>
      <c r="E159">
        <v>747</v>
      </c>
    </row>
    <row r="160" spans="1:5" x14ac:dyDescent="0.25">
      <c r="A160" s="11" t="s">
        <v>20</v>
      </c>
      <c r="B160">
        <v>261</v>
      </c>
      <c r="D160" s="12" t="s">
        <v>14</v>
      </c>
      <c r="E160">
        <v>84</v>
      </c>
    </row>
    <row r="161" spans="1:5" x14ac:dyDescent="0.25">
      <c r="A161" s="11" t="s">
        <v>20</v>
      </c>
      <c r="B161">
        <v>107</v>
      </c>
      <c r="D161" s="12" t="s">
        <v>14</v>
      </c>
      <c r="E161">
        <v>91</v>
      </c>
    </row>
    <row r="162" spans="1:5" x14ac:dyDescent="0.25">
      <c r="A162" s="11" t="s">
        <v>20</v>
      </c>
      <c r="B162">
        <v>199</v>
      </c>
      <c r="D162" s="12" t="s">
        <v>14</v>
      </c>
      <c r="E162">
        <v>792</v>
      </c>
    </row>
    <row r="163" spans="1:5" x14ac:dyDescent="0.25">
      <c r="A163" s="11" t="s">
        <v>20</v>
      </c>
      <c r="B163">
        <v>5512</v>
      </c>
      <c r="D163" s="12" t="s">
        <v>14</v>
      </c>
      <c r="E163">
        <v>32</v>
      </c>
    </row>
    <row r="164" spans="1:5" x14ac:dyDescent="0.25">
      <c r="A164" s="11" t="s">
        <v>20</v>
      </c>
      <c r="B164">
        <v>86</v>
      </c>
      <c r="D164" s="12" t="s">
        <v>14</v>
      </c>
      <c r="E164">
        <v>186</v>
      </c>
    </row>
    <row r="165" spans="1:5" x14ac:dyDescent="0.25">
      <c r="A165" s="11" t="s">
        <v>20</v>
      </c>
      <c r="B165">
        <v>2768</v>
      </c>
      <c r="D165" s="12" t="s">
        <v>14</v>
      </c>
      <c r="E165">
        <v>605</v>
      </c>
    </row>
    <row r="166" spans="1:5" x14ac:dyDescent="0.25">
      <c r="A166" s="11" t="s">
        <v>20</v>
      </c>
      <c r="B166">
        <v>48</v>
      </c>
      <c r="D166" s="12" t="s">
        <v>14</v>
      </c>
      <c r="E166">
        <v>1</v>
      </c>
    </row>
    <row r="167" spans="1:5" x14ac:dyDescent="0.25">
      <c r="A167" s="11" t="s">
        <v>20</v>
      </c>
      <c r="B167">
        <v>87</v>
      </c>
      <c r="D167" s="12" t="s">
        <v>14</v>
      </c>
      <c r="E167">
        <v>31</v>
      </c>
    </row>
    <row r="168" spans="1:5" x14ac:dyDescent="0.25">
      <c r="A168" s="11" t="s">
        <v>20</v>
      </c>
      <c r="B168">
        <v>1894</v>
      </c>
      <c r="D168" s="12" t="s">
        <v>14</v>
      </c>
      <c r="E168">
        <v>1181</v>
      </c>
    </row>
    <row r="169" spans="1:5" x14ac:dyDescent="0.25">
      <c r="A169" s="11" t="s">
        <v>20</v>
      </c>
      <c r="B169">
        <v>282</v>
      </c>
      <c r="D169" s="12" t="s">
        <v>14</v>
      </c>
      <c r="E169">
        <v>39</v>
      </c>
    </row>
    <row r="170" spans="1:5" x14ac:dyDescent="0.25">
      <c r="A170" s="11" t="s">
        <v>20</v>
      </c>
      <c r="B170">
        <v>116</v>
      </c>
      <c r="D170" s="12" t="s">
        <v>14</v>
      </c>
      <c r="E170">
        <v>46</v>
      </c>
    </row>
    <row r="171" spans="1:5" x14ac:dyDescent="0.25">
      <c r="A171" s="11" t="s">
        <v>20</v>
      </c>
      <c r="B171">
        <v>83</v>
      </c>
      <c r="D171" s="12" t="s">
        <v>14</v>
      </c>
      <c r="E171">
        <v>105</v>
      </c>
    </row>
    <row r="172" spans="1:5" x14ac:dyDescent="0.25">
      <c r="A172" s="11" t="s">
        <v>20</v>
      </c>
      <c r="B172">
        <v>91</v>
      </c>
      <c r="D172" s="12" t="s">
        <v>14</v>
      </c>
      <c r="E172">
        <v>535</v>
      </c>
    </row>
    <row r="173" spans="1:5" x14ac:dyDescent="0.25">
      <c r="A173" s="11" t="s">
        <v>20</v>
      </c>
      <c r="B173">
        <v>546</v>
      </c>
      <c r="D173" s="12" t="s">
        <v>14</v>
      </c>
      <c r="E173">
        <v>16</v>
      </c>
    </row>
    <row r="174" spans="1:5" x14ac:dyDescent="0.25">
      <c r="A174" s="11" t="s">
        <v>20</v>
      </c>
      <c r="B174">
        <v>393</v>
      </c>
      <c r="D174" s="12" t="s">
        <v>14</v>
      </c>
      <c r="E174">
        <v>575</v>
      </c>
    </row>
    <row r="175" spans="1:5" x14ac:dyDescent="0.25">
      <c r="A175" s="11" t="s">
        <v>20</v>
      </c>
      <c r="B175">
        <v>133</v>
      </c>
      <c r="D175" s="12" t="s">
        <v>14</v>
      </c>
      <c r="E175">
        <v>1120</v>
      </c>
    </row>
    <row r="176" spans="1:5" x14ac:dyDescent="0.25">
      <c r="A176" s="11" t="s">
        <v>20</v>
      </c>
      <c r="B176">
        <v>254</v>
      </c>
      <c r="D176" s="12" t="s">
        <v>14</v>
      </c>
      <c r="E176">
        <v>113</v>
      </c>
    </row>
    <row r="177" spans="1:5" x14ac:dyDescent="0.25">
      <c r="A177" s="11" t="s">
        <v>20</v>
      </c>
      <c r="B177">
        <v>176</v>
      </c>
      <c r="D177" s="12" t="s">
        <v>14</v>
      </c>
      <c r="E177">
        <v>1538</v>
      </c>
    </row>
    <row r="178" spans="1:5" x14ac:dyDescent="0.25">
      <c r="A178" s="11" t="s">
        <v>20</v>
      </c>
      <c r="B178">
        <v>337</v>
      </c>
      <c r="D178" s="12" t="s">
        <v>14</v>
      </c>
      <c r="E178">
        <v>9</v>
      </c>
    </row>
    <row r="179" spans="1:5" x14ac:dyDescent="0.25">
      <c r="A179" s="11" t="s">
        <v>20</v>
      </c>
      <c r="B179">
        <v>107</v>
      </c>
      <c r="D179" s="12" t="s">
        <v>14</v>
      </c>
      <c r="E179">
        <v>554</v>
      </c>
    </row>
    <row r="180" spans="1:5" x14ac:dyDescent="0.25">
      <c r="A180" s="11" t="s">
        <v>20</v>
      </c>
      <c r="B180">
        <v>183</v>
      </c>
      <c r="D180" s="12" t="s">
        <v>14</v>
      </c>
      <c r="E180">
        <v>648</v>
      </c>
    </row>
    <row r="181" spans="1:5" x14ac:dyDescent="0.25">
      <c r="A181" s="11" t="s">
        <v>20</v>
      </c>
      <c r="B181">
        <v>72</v>
      </c>
      <c r="D181" s="12" t="s">
        <v>14</v>
      </c>
      <c r="E181">
        <v>21</v>
      </c>
    </row>
    <row r="182" spans="1:5" x14ac:dyDescent="0.25">
      <c r="A182" s="11" t="s">
        <v>20</v>
      </c>
      <c r="B182">
        <v>295</v>
      </c>
      <c r="D182" s="12" t="s">
        <v>14</v>
      </c>
      <c r="E182">
        <v>54</v>
      </c>
    </row>
    <row r="183" spans="1:5" x14ac:dyDescent="0.25">
      <c r="A183" s="11" t="s">
        <v>20</v>
      </c>
      <c r="B183">
        <v>142</v>
      </c>
      <c r="D183" s="12" t="s">
        <v>14</v>
      </c>
      <c r="E183">
        <v>120</v>
      </c>
    </row>
    <row r="184" spans="1:5" x14ac:dyDescent="0.25">
      <c r="A184" s="11" t="s">
        <v>20</v>
      </c>
      <c r="B184">
        <v>85</v>
      </c>
      <c r="D184" s="12" t="s">
        <v>14</v>
      </c>
      <c r="E184">
        <v>579</v>
      </c>
    </row>
    <row r="185" spans="1:5" x14ac:dyDescent="0.25">
      <c r="A185" s="11" t="s">
        <v>20</v>
      </c>
      <c r="B185">
        <v>659</v>
      </c>
      <c r="D185" s="12" t="s">
        <v>14</v>
      </c>
      <c r="E185">
        <v>2072</v>
      </c>
    </row>
    <row r="186" spans="1:5" x14ac:dyDescent="0.25">
      <c r="A186" s="11" t="s">
        <v>20</v>
      </c>
      <c r="B186">
        <v>121</v>
      </c>
      <c r="D186" s="12" t="s">
        <v>14</v>
      </c>
      <c r="E186">
        <v>0</v>
      </c>
    </row>
    <row r="187" spans="1:5" x14ac:dyDescent="0.25">
      <c r="A187" s="11" t="s">
        <v>20</v>
      </c>
      <c r="B187">
        <v>3742</v>
      </c>
      <c r="D187" s="12" t="s">
        <v>14</v>
      </c>
      <c r="E187">
        <v>1796</v>
      </c>
    </row>
    <row r="188" spans="1:5" x14ac:dyDescent="0.25">
      <c r="A188" s="11" t="s">
        <v>20</v>
      </c>
      <c r="B188">
        <v>223</v>
      </c>
      <c r="D188" s="12" t="s">
        <v>14</v>
      </c>
      <c r="E188">
        <v>62</v>
      </c>
    </row>
    <row r="189" spans="1:5" x14ac:dyDescent="0.25">
      <c r="A189" s="11" t="s">
        <v>20</v>
      </c>
      <c r="B189">
        <v>133</v>
      </c>
      <c r="D189" s="12" t="s">
        <v>14</v>
      </c>
      <c r="E189">
        <v>347</v>
      </c>
    </row>
    <row r="190" spans="1:5" x14ac:dyDescent="0.25">
      <c r="A190" s="11" t="s">
        <v>20</v>
      </c>
      <c r="B190">
        <v>5168</v>
      </c>
      <c r="D190" s="12" t="s">
        <v>14</v>
      </c>
      <c r="E190">
        <v>19</v>
      </c>
    </row>
    <row r="191" spans="1:5" x14ac:dyDescent="0.25">
      <c r="A191" s="11" t="s">
        <v>20</v>
      </c>
      <c r="B191">
        <v>307</v>
      </c>
      <c r="D191" s="12" t="s">
        <v>14</v>
      </c>
      <c r="E191">
        <v>1258</v>
      </c>
    </row>
    <row r="192" spans="1:5" x14ac:dyDescent="0.25">
      <c r="A192" s="11" t="s">
        <v>20</v>
      </c>
      <c r="B192">
        <v>2441</v>
      </c>
      <c r="D192" s="12" t="s">
        <v>14</v>
      </c>
      <c r="E192">
        <v>362</v>
      </c>
    </row>
    <row r="193" spans="1:5" x14ac:dyDescent="0.25">
      <c r="A193" s="11" t="s">
        <v>20</v>
      </c>
      <c r="B193">
        <v>1385</v>
      </c>
      <c r="D193" s="12" t="s">
        <v>14</v>
      </c>
      <c r="E193">
        <v>133</v>
      </c>
    </row>
    <row r="194" spans="1:5" x14ac:dyDescent="0.25">
      <c r="A194" s="11" t="s">
        <v>20</v>
      </c>
      <c r="B194">
        <v>190</v>
      </c>
      <c r="D194" s="12" t="s">
        <v>14</v>
      </c>
      <c r="E194">
        <v>846</v>
      </c>
    </row>
    <row r="195" spans="1:5" x14ac:dyDescent="0.25">
      <c r="A195" s="11" t="s">
        <v>20</v>
      </c>
      <c r="B195">
        <v>470</v>
      </c>
      <c r="D195" s="12" t="s">
        <v>14</v>
      </c>
      <c r="E195">
        <v>10</v>
      </c>
    </row>
    <row r="196" spans="1:5" x14ac:dyDescent="0.25">
      <c r="A196" s="11" t="s">
        <v>20</v>
      </c>
      <c r="B196">
        <v>253</v>
      </c>
      <c r="D196" s="12" t="s">
        <v>14</v>
      </c>
      <c r="E196">
        <v>191</v>
      </c>
    </row>
    <row r="197" spans="1:5" x14ac:dyDescent="0.25">
      <c r="A197" s="11" t="s">
        <v>20</v>
      </c>
      <c r="B197">
        <v>1113</v>
      </c>
      <c r="D197" s="12" t="s">
        <v>14</v>
      </c>
      <c r="E197">
        <v>1979</v>
      </c>
    </row>
    <row r="198" spans="1:5" x14ac:dyDescent="0.25">
      <c r="A198" s="11" t="s">
        <v>20</v>
      </c>
      <c r="B198">
        <v>2283</v>
      </c>
      <c r="D198" s="12" t="s">
        <v>14</v>
      </c>
      <c r="E198">
        <v>63</v>
      </c>
    </row>
    <row r="199" spans="1:5" x14ac:dyDescent="0.25">
      <c r="A199" s="11" t="s">
        <v>20</v>
      </c>
      <c r="B199">
        <v>1095</v>
      </c>
      <c r="D199" s="12" t="s">
        <v>14</v>
      </c>
      <c r="E199">
        <v>6080</v>
      </c>
    </row>
    <row r="200" spans="1:5" x14ac:dyDescent="0.25">
      <c r="A200" s="11" t="s">
        <v>20</v>
      </c>
      <c r="B200">
        <v>1690</v>
      </c>
      <c r="D200" s="12" t="s">
        <v>14</v>
      </c>
      <c r="E200">
        <v>80</v>
      </c>
    </row>
    <row r="201" spans="1:5" x14ac:dyDescent="0.25">
      <c r="A201" s="11" t="s">
        <v>20</v>
      </c>
      <c r="B201">
        <v>191</v>
      </c>
      <c r="D201" s="12" t="s">
        <v>14</v>
      </c>
      <c r="E201">
        <v>9</v>
      </c>
    </row>
    <row r="202" spans="1:5" x14ac:dyDescent="0.25">
      <c r="A202" s="11" t="s">
        <v>20</v>
      </c>
      <c r="B202">
        <v>2013</v>
      </c>
      <c r="D202" s="12" t="s">
        <v>14</v>
      </c>
      <c r="E202">
        <v>1784</v>
      </c>
    </row>
    <row r="203" spans="1:5" x14ac:dyDescent="0.25">
      <c r="A203" s="11" t="s">
        <v>20</v>
      </c>
      <c r="B203">
        <v>1703</v>
      </c>
      <c r="D203" s="12" t="s">
        <v>14</v>
      </c>
      <c r="E203">
        <v>243</v>
      </c>
    </row>
    <row r="204" spans="1:5" x14ac:dyDescent="0.25">
      <c r="A204" s="11" t="s">
        <v>20</v>
      </c>
      <c r="B204">
        <v>80</v>
      </c>
      <c r="D204" s="12" t="s">
        <v>14</v>
      </c>
      <c r="E204">
        <v>1296</v>
      </c>
    </row>
    <row r="205" spans="1:5" x14ac:dyDescent="0.25">
      <c r="A205" s="11" t="s">
        <v>20</v>
      </c>
      <c r="B205">
        <v>41</v>
      </c>
      <c r="D205" s="12" t="s">
        <v>14</v>
      </c>
      <c r="E205">
        <v>77</v>
      </c>
    </row>
    <row r="206" spans="1:5" x14ac:dyDescent="0.25">
      <c r="A206" s="11" t="s">
        <v>20</v>
      </c>
      <c r="B206">
        <v>187</v>
      </c>
      <c r="D206" s="12" t="s">
        <v>14</v>
      </c>
      <c r="E206">
        <v>395</v>
      </c>
    </row>
    <row r="207" spans="1:5" x14ac:dyDescent="0.25">
      <c r="A207" s="11" t="s">
        <v>20</v>
      </c>
      <c r="B207">
        <v>2875</v>
      </c>
      <c r="D207" s="12" t="s">
        <v>14</v>
      </c>
      <c r="E207">
        <v>49</v>
      </c>
    </row>
    <row r="208" spans="1:5" x14ac:dyDescent="0.25">
      <c r="A208" s="11" t="s">
        <v>20</v>
      </c>
      <c r="B208">
        <v>88</v>
      </c>
      <c r="D208" s="12" t="s">
        <v>14</v>
      </c>
      <c r="E208">
        <v>180</v>
      </c>
    </row>
    <row r="209" spans="1:5" x14ac:dyDescent="0.25">
      <c r="A209" s="11" t="s">
        <v>20</v>
      </c>
      <c r="B209">
        <v>191</v>
      </c>
      <c r="D209" s="12" t="s">
        <v>14</v>
      </c>
      <c r="E209">
        <v>2690</v>
      </c>
    </row>
    <row r="210" spans="1:5" x14ac:dyDescent="0.25">
      <c r="A210" s="11" t="s">
        <v>20</v>
      </c>
      <c r="B210">
        <v>139</v>
      </c>
      <c r="D210" s="12" t="s">
        <v>14</v>
      </c>
      <c r="E210">
        <v>2779</v>
      </c>
    </row>
    <row r="211" spans="1:5" x14ac:dyDescent="0.25">
      <c r="A211" s="11" t="s">
        <v>20</v>
      </c>
      <c r="B211">
        <v>186</v>
      </c>
      <c r="D211" s="12" t="s">
        <v>14</v>
      </c>
      <c r="E211">
        <v>92</v>
      </c>
    </row>
    <row r="212" spans="1:5" x14ac:dyDescent="0.25">
      <c r="A212" s="11" t="s">
        <v>20</v>
      </c>
      <c r="B212">
        <v>112</v>
      </c>
      <c r="D212" s="12" t="s">
        <v>14</v>
      </c>
      <c r="E212">
        <v>1028</v>
      </c>
    </row>
    <row r="213" spans="1:5" x14ac:dyDescent="0.25">
      <c r="A213" s="11" t="s">
        <v>20</v>
      </c>
      <c r="B213">
        <v>101</v>
      </c>
      <c r="D213" s="12" t="s">
        <v>14</v>
      </c>
      <c r="E213">
        <v>26</v>
      </c>
    </row>
    <row r="214" spans="1:5" x14ac:dyDescent="0.25">
      <c r="A214" s="11" t="s">
        <v>20</v>
      </c>
      <c r="B214">
        <v>206</v>
      </c>
      <c r="D214" s="12" t="s">
        <v>14</v>
      </c>
      <c r="E214">
        <v>1790</v>
      </c>
    </row>
    <row r="215" spans="1:5" x14ac:dyDescent="0.25">
      <c r="A215" s="11" t="s">
        <v>20</v>
      </c>
      <c r="B215">
        <v>154</v>
      </c>
      <c r="D215" s="12" t="s">
        <v>14</v>
      </c>
      <c r="E215">
        <v>37</v>
      </c>
    </row>
    <row r="216" spans="1:5" x14ac:dyDescent="0.25">
      <c r="A216" s="11" t="s">
        <v>20</v>
      </c>
      <c r="B216">
        <v>5966</v>
      </c>
      <c r="D216" s="12" t="s">
        <v>14</v>
      </c>
      <c r="E216">
        <v>35</v>
      </c>
    </row>
    <row r="217" spans="1:5" x14ac:dyDescent="0.25">
      <c r="A217" s="11" t="s">
        <v>20</v>
      </c>
      <c r="B217">
        <v>169</v>
      </c>
      <c r="D217" s="12" t="s">
        <v>14</v>
      </c>
      <c r="E217">
        <v>558</v>
      </c>
    </row>
    <row r="218" spans="1:5" x14ac:dyDescent="0.25">
      <c r="A218" s="11" t="s">
        <v>20</v>
      </c>
      <c r="B218">
        <v>2106</v>
      </c>
      <c r="D218" s="12" t="s">
        <v>14</v>
      </c>
      <c r="E218">
        <v>64</v>
      </c>
    </row>
    <row r="219" spans="1:5" x14ac:dyDescent="0.25">
      <c r="A219" s="11" t="s">
        <v>20</v>
      </c>
      <c r="B219">
        <v>131</v>
      </c>
      <c r="D219" s="12" t="s">
        <v>14</v>
      </c>
      <c r="E219">
        <v>245</v>
      </c>
    </row>
    <row r="220" spans="1:5" x14ac:dyDescent="0.25">
      <c r="A220" s="11" t="s">
        <v>20</v>
      </c>
      <c r="B220">
        <v>84</v>
      </c>
      <c r="D220" s="12" t="s">
        <v>14</v>
      </c>
      <c r="E220">
        <v>71</v>
      </c>
    </row>
    <row r="221" spans="1:5" x14ac:dyDescent="0.25">
      <c r="A221" s="11" t="s">
        <v>20</v>
      </c>
      <c r="B221">
        <v>155</v>
      </c>
      <c r="D221" s="12" t="s">
        <v>14</v>
      </c>
      <c r="E221">
        <v>42</v>
      </c>
    </row>
    <row r="222" spans="1:5" x14ac:dyDescent="0.25">
      <c r="A222" s="11" t="s">
        <v>20</v>
      </c>
      <c r="B222">
        <v>189</v>
      </c>
      <c r="D222" s="12" t="s">
        <v>14</v>
      </c>
      <c r="E222">
        <v>156</v>
      </c>
    </row>
    <row r="223" spans="1:5" x14ac:dyDescent="0.25">
      <c r="A223" s="11" t="s">
        <v>20</v>
      </c>
      <c r="B223">
        <v>4799</v>
      </c>
      <c r="D223" s="12" t="s">
        <v>14</v>
      </c>
      <c r="E223">
        <v>1368</v>
      </c>
    </row>
    <row r="224" spans="1:5" x14ac:dyDescent="0.25">
      <c r="A224" s="11" t="s">
        <v>20</v>
      </c>
      <c r="B224">
        <v>1137</v>
      </c>
      <c r="D224" s="12" t="s">
        <v>14</v>
      </c>
      <c r="E224">
        <v>102</v>
      </c>
    </row>
    <row r="225" spans="1:5" x14ac:dyDescent="0.25">
      <c r="A225" s="11" t="s">
        <v>20</v>
      </c>
      <c r="B225">
        <v>1152</v>
      </c>
      <c r="D225" s="12" t="s">
        <v>14</v>
      </c>
      <c r="E225">
        <v>86</v>
      </c>
    </row>
    <row r="226" spans="1:5" x14ac:dyDescent="0.25">
      <c r="A226" s="11" t="s">
        <v>20</v>
      </c>
      <c r="B226">
        <v>50</v>
      </c>
      <c r="D226" s="12" t="s">
        <v>14</v>
      </c>
      <c r="E226">
        <v>253</v>
      </c>
    </row>
    <row r="227" spans="1:5" x14ac:dyDescent="0.25">
      <c r="A227" s="11" t="s">
        <v>20</v>
      </c>
      <c r="B227">
        <v>3059</v>
      </c>
      <c r="D227" s="12" t="s">
        <v>14</v>
      </c>
      <c r="E227">
        <v>157</v>
      </c>
    </row>
    <row r="228" spans="1:5" x14ac:dyDescent="0.25">
      <c r="A228" s="11" t="s">
        <v>20</v>
      </c>
      <c r="B228">
        <v>34</v>
      </c>
      <c r="D228" s="12" t="s">
        <v>14</v>
      </c>
      <c r="E228">
        <v>183</v>
      </c>
    </row>
    <row r="229" spans="1:5" x14ac:dyDescent="0.25">
      <c r="A229" s="11" t="s">
        <v>20</v>
      </c>
      <c r="B229">
        <v>220</v>
      </c>
      <c r="D229" s="12" t="s">
        <v>14</v>
      </c>
      <c r="E229">
        <v>82</v>
      </c>
    </row>
    <row r="230" spans="1:5" x14ac:dyDescent="0.25">
      <c r="A230" s="11" t="s">
        <v>20</v>
      </c>
      <c r="B230">
        <v>1604</v>
      </c>
      <c r="D230" s="12" t="s">
        <v>14</v>
      </c>
      <c r="E230">
        <v>1</v>
      </c>
    </row>
    <row r="231" spans="1:5" x14ac:dyDescent="0.25">
      <c r="A231" s="11" t="s">
        <v>20</v>
      </c>
      <c r="B231">
        <v>454</v>
      </c>
      <c r="D231" s="12" t="s">
        <v>14</v>
      </c>
      <c r="E231">
        <v>1198</v>
      </c>
    </row>
    <row r="232" spans="1:5" x14ac:dyDescent="0.25">
      <c r="A232" s="11" t="s">
        <v>20</v>
      </c>
      <c r="B232">
        <v>123</v>
      </c>
      <c r="D232" s="12" t="s">
        <v>14</v>
      </c>
      <c r="E232">
        <v>648</v>
      </c>
    </row>
    <row r="233" spans="1:5" x14ac:dyDescent="0.25">
      <c r="A233" s="11" t="s">
        <v>20</v>
      </c>
      <c r="B233">
        <v>299</v>
      </c>
      <c r="D233" s="12" t="s">
        <v>14</v>
      </c>
      <c r="E233">
        <v>64</v>
      </c>
    </row>
    <row r="234" spans="1:5" x14ac:dyDescent="0.25">
      <c r="A234" s="11" t="s">
        <v>20</v>
      </c>
      <c r="B234">
        <v>2237</v>
      </c>
      <c r="D234" s="12" t="s">
        <v>14</v>
      </c>
      <c r="E234">
        <v>62</v>
      </c>
    </row>
    <row r="235" spans="1:5" x14ac:dyDescent="0.25">
      <c r="A235" s="11" t="s">
        <v>20</v>
      </c>
      <c r="B235">
        <v>645</v>
      </c>
      <c r="D235" s="12" t="s">
        <v>14</v>
      </c>
      <c r="E235">
        <v>750</v>
      </c>
    </row>
    <row r="236" spans="1:5" x14ac:dyDescent="0.25">
      <c r="A236" s="11" t="s">
        <v>20</v>
      </c>
      <c r="B236">
        <v>484</v>
      </c>
      <c r="D236" s="12" t="s">
        <v>14</v>
      </c>
      <c r="E236">
        <v>105</v>
      </c>
    </row>
    <row r="237" spans="1:5" x14ac:dyDescent="0.25">
      <c r="A237" s="11" t="s">
        <v>20</v>
      </c>
      <c r="B237">
        <v>154</v>
      </c>
      <c r="D237" s="12" t="s">
        <v>14</v>
      </c>
      <c r="E237">
        <v>2604</v>
      </c>
    </row>
    <row r="238" spans="1:5" x14ac:dyDescent="0.25">
      <c r="A238" s="11" t="s">
        <v>20</v>
      </c>
      <c r="B238">
        <v>82</v>
      </c>
      <c r="D238" s="12" t="s">
        <v>14</v>
      </c>
      <c r="E238">
        <v>65</v>
      </c>
    </row>
    <row r="239" spans="1:5" x14ac:dyDescent="0.25">
      <c r="A239" s="11" t="s">
        <v>20</v>
      </c>
      <c r="B239">
        <v>134</v>
      </c>
      <c r="D239" s="12" t="s">
        <v>14</v>
      </c>
      <c r="E239">
        <v>94</v>
      </c>
    </row>
    <row r="240" spans="1:5" x14ac:dyDescent="0.25">
      <c r="A240" s="11" t="s">
        <v>20</v>
      </c>
      <c r="B240">
        <v>5203</v>
      </c>
      <c r="D240" s="12" t="s">
        <v>14</v>
      </c>
      <c r="E240">
        <v>257</v>
      </c>
    </row>
    <row r="241" spans="1:5" x14ac:dyDescent="0.25">
      <c r="A241" s="11" t="s">
        <v>20</v>
      </c>
      <c r="B241">
        <v>94</v>
      </c>
      <c r="D241" s="12" t="s">
        <v>14</v>
      </c>
      <c r="E241">
        <v>2928</v>
      </c>
    </row>
    <row r="242" spans="1:5" x14ac:dyDescent="0.25">
      <c r="A242" s="11" t="s">
        <v>20</v>
      </c>
      <c r="B242">
        <v>205</v>
      </c>
      <c r="D242" s="12" t="s">
        <v>14</v>
      </c>
      <c r="E242">
        <v>4697</v>
      </c>
    </row>
    <row r="243" spans="1:5" x14ac:dyDescent="0.25">
      <c r="A243" s="11" t="s">
        <v>20</v>
      </c>
      <c r="B243">
        <v>92</v>
      </c>
      <c r="D243" s="12" t="s">
        <v>14</v>
      </c>
      <c r="E243">
        <v>2915</v>
      </c>
    </row>
    <row r="244" spans="1:5" x14ac:dyDescent="0.25">
      <c r="A244" s="11" t="s">
        <v>20</v>
      </c>
      <c r="B244">
        <v>219</v>
      </c>
      <c r="D244" s="12" t="s">
        <v>14</v>
      </c>
      <c r="E244">
        <v>18</v>
      </c>
    </row>
    <row r="245" spans="1:5" x14ac:dyDescent="0.25">
      <c r="A245" s="11" t="s">
        <v>20</v>
      </c>
      <c r="B245">
        <v>2526</v>
      </c>
      <c r="D245" s="12" t="s">
        <v>14</v>
      </c>
      <c r="E245">
        <v>602</v>
      </c>
    </row>
    <row r="246" spans="1:5" x14ac:dyDescent="0.25">
      <c r="A246" s="11" t="s">
        <v>20</v>
      </c>
      <c r="B246">
        <v>94</v>
      </c>
      <c r="D246" s="12" t="s">
        <v>14</v>
      </c>
      <c r="E246">
        <v>1</v>
      </c>
    </row>
    <row r="247" spans="1:5" x14ac:dyDescent="0.25">
      <c r="A247" s="11" t="s">
        <v>20</v>
      </c>
      <c r="B247">
        <v>1713</v>
      </c>
      <c r="D247" s="12" t="s">
        <v>14</v>
      </c>
      <c r="E247">
        <v>3868</v>
      </c>
    </row>
    <row r="248" spans="1:5" x14ac:dyDescent="0.25">
      <c r="A248" s="11" t="s">
        <v>20</v>
      </c>
      <c r="B248">
        <v>249</v>
      </c>
      <c r="D248" s="12" t="s">
        <v>14</v>
      </c>
      <c r="E248">
        <v>504</v>
      </c>
    </row>
    <row r="249" spans="1:5" x14ac:dyDescent="0.25">
      <c r="A249" s="11" t="s">
        <v>20</v>
      </c>
      <c r="B249">
        <v>192</v>
      </c>
      <c r="D249" s="12" t="s">
        <v>14</v>
      </c>
      <c r="E249">
        <v>14</v>
      </c>
    </row>
    <row r="250" spans="1:5" x14ac:dyDescent="0.25">
      <c r="A250" s="11" t="s">
        <v>20</v>
      </c>
      <c r="B250">
        <v>247</v>
      </c>
      <c r="D250" s="12" t="s">
        <v>14</v>
      </c>
      <c r="E250">
        <v>750</v>
      </c>
    </row>
    <row r="251" spans="1:5" x14ac:dyDescent="0.25">
      <c r="A251" s="11" t="s">
        <v>20</v>
      </c>
      <c r="B251">
        <v>2293</v>
      </c>
      <c r="D251" s="12" t="s">
        <v>14</v>
      </c>
      <c r="E251">
        <v>77</v>
      </c>
    </row>
    <row r="252" spans="1:5" x14ac:dyDescent="0.25">
      <c r="A252" s="11" t="s">
        <v>20</v>
      </c>
      <c r="B252">
        <v>3131</v>
      </c>
      <c r="D252" s="12" t="s">
        <v>14</v>
      </c>
      <c r="E252">
        <v>752</v>
      </c>
    </row>
    <row r="253" spans="1:5" x14ac:dyDescent="0.25">
      <c r="A253" s="11" t="s">
        <v>20</v>
      </c>
      <c r="B253">
        <v>143</v>
      </c>
      <c r="D253" s="12" t="s">
        <v>14</v>
      </c>
      <c r="E253">
        <v>131</v>
      </c>
    </row>
    <row r="254" spans="1:5" x14ac:dyDescent="0.25">
      <c r="A254" s="11" t="s">
        <v>20</v>
      </c>
      <c r="B254">
        <v>296</v>
      </c>
      <c r="D254" s="12" t="s">
        <v>14</v>
      </c>
      <c r="E254">
        <v>87</v>
      </c>
    </row>
    <row r="255" spans="1:5" x14ac:dyDescent="0.25">
      <c r="A255" s="11" t="s">
        <v>20</v>
      </c>
      <c r="B255">
        <v>170</v>
      </c>
      <c r="D255" s="12" t="s">
        <v>14</v>
      </c>
      <c r="E255">
        <v>1063</v>
      </c>
    </row>
    <row r="256" spans="1:5" x14ac:dyDescent="0.25">
      <c r="A256" s="11" t="s">
        <v>20</v>
      </c>
      <c r="B256">
        <v>86</v>
      </c>
      <c r="D256" s="12" t="s">
        <v>14</v>
      </c>
      <c r="E256">
        <v>76</v>
      </c>
    </row>
    <row r="257" spans="1:5" x14ac:dyDescent="0.25">
      <c r="A257" s="11" t="s">
        <v>20</v>
      </c>
      <c r="B257">
        <v>6286</v>
      </c>
      <c r="D257" s="12" t="s">
        <v>14</v>
      </c>
      <c r="E257">
        <v>4428</v>
      </c>
    </row>
    <row r="258" spans="1:5" x14ac:dyDescent="0.25">
      <c r="A258" s="11" t="s">
        <v>20</v>
      </c>
      <c r="B258">
        <v>3727</v>
      </c>
      <c r="D258" s="12" t="s">
        <v>14</v>
      </c>
      <c r="E258">
        <v>58</v>
      </c>
    </row>
    <row r="259" spans="1:5" x14ac:dyDescent="0.25">
      <c r="A259" s="11" t="s">
        <v>20</v>
      </c>
      <c r="B259">
        <v>1605</v>
      </c>
      <c r="D259" s="12" t="s">
        <v>14</v>
      </c>
      <c r="E259">
        <v>111</v>
      </c>
    </row>
    <row r="260" spans="1:5" x14ac:dyDescent="0.25">
      <c r="A260" s="11" t="s">
        <v>20</v>
      </c>
      <c r="B260">
        <v>2120</v>
      </c>
      <c r="D260" s="12" t="s">
        <v>14</v>
      </c>
      <c r="E260">
        <v>2955</v>
      </c>
    </row>
    <row r="261" spans="1:5" x14ac:dyDescent="0.25">
      <c r="A261" s="11" t="s">
        <v>20</v>
      </c>
      <c r="B261">
        <v>50</v>
      </c>
      <c r="D261" s="12" t="s">
        <v>14</v>
      </c>
      <c r="E261">
        <v>1657</v>
      </c>
    </row>
    <row r="262" spans="1:5" x14ac:dyDescent="0.25">
      <c r="A262" s="11" t="s">
        <v>20</v>
      </c>
      <c r="B262">
        <v>2080</v>
      </c>
      <c r="D262" s="12" t="s">
        <v>14</v>
      </c>
      <c r="E262">
        <v>926</v>
      </c>
    </row>
    <row r="263" spans="1:5" x14ac:dyDescent="0.25">
      <c r="A263" s="11" t="s">
        <v>20</v>
      </c>
      <c r="B263">
        <v>2105</v>
      </c>
      <c r="D263" s="12" t="s">
        <v>14</v>
      </c>
      <c r="E263">
        <v>77</v>
      </c>
    </row>
    <row r="264" spans="1:5" x14ac:dyDescent="0.25">
      <c r="A264" s="11" t="s">
        <v>20</v>
      </c>
      <c r="B264">
        <v>2436</v>
      </c>
      <c r="D264" s="12" t="s">
        <v>14</v>
      </c>
      <c r="E264">
        <v>1748</v>
      </c>
    </row>
    <row r="265" spans="1:5" x14ac:dyDescent="0.25">
      <c r="A265" s="11" t="s">
        <v>20</v>
      </c>
      <c r="B265">
        <v>80</v>
      </c>
      <c r="D265" s="12" t="s">
        <v>14</v>
      </c>
      <c r="E265">
        <v>79</v>
      </c>
    </row>
    <row r="266" spans="1:5" x14ac:dyDescent="0.25">
      <c r="A266" s="11" t="s">
        <v>20</v>
      </c>
      <c r="B266">
        <v>42</v>
      </c>
      <c r="D266" s="12" t="s">
        <v>14</v>
      </c>
      <c r="E266">
        <v>889</v>
      </c>
    </row>
    <row r="267" spans="1:5" x14ac:dyDescent="0.25">
      <c r="A267" s="11" t="s">
        <v>20</v>
      </c>
      <c r="B267">
        <v>139</v>
      </c>
      <c r="D267" s="12" t="s">
        <v>14</v>
      </c>
      <c r="E267">
        <v>56</v>
      </c>
    </row>
    <row r="268" spans="1:5" x14ac:dyDescent="0.25">
      <c r="A268" s="11" t="s">
        <v>20</v>
      </c>
      <c r="B268">
        <v>159</v>
      </c>
      <c r="D268" s="12" t="s">
        <v>14</v>
      </c>
      <c r="E268">
        <v>1</v>
      </c>
    </row>
    <row r="269" spans="1:5" x14ac:dyDescent="0.25">
      <c r="A269" s="11" t="s">
        <v>20</v>
      </c>
      <c r="B269">
        <v>381</v>
      </c>
      <c r="D269" s="12" t="s">
        <v>14</v>
      </c>
      <c r="E269">
        <v>83</v>
      </c>
    </row>
    <row r="270" spans="1:5" x14ac:dyDescent="0.25">
      <c r="A270" s="11" t="s">
        <v>20</v>
      </c>
      <c r="B270">
        <v>194</v>
      </c>
      <c r="D270" s="12" t="s">
        <v>14</v>
      </c>
      <c r="E270">
        <v>2025</v>
      </c>
    </row>
    <row r="271" spans="1:5" x14ac:dyDescent="0.25">
      <c r="A271" s="11" t="s">
        <v>20</v>
      </c>
      <c r="B271">
        <v>106</v>
      </c>
      <c r="D271" s="12" t="s">
        <v>14</v>
      </c>
      <c r="E271">
        <v>14</v>
      </c>
    </row>
    <row r="272" spans="1:5" x14ac:dyDescent="0.25">
      <c r="A272" s="11" t="s">
        <v>20</v>
      </c>
      <c r="B272">
        <v>142</v>
      </c>
      <c r="D272" s="12" t="s">
        <v>14</v>
      </c>
      <c r="E272">
        <v>656</v>
      </c>
    </row>
    <row r="273" spans="1:5" x14ac:dyDescent="0.25">
      <c r="A273" s="11" t="s">
        <v>20</v>
      </c>
      <c r="B273">
        <v>211</v>
      </c>
      <c r="D273" s="12" t="s">
        <v>14</v>
      </c>
      <c r="E273">
        <v>1596</v>
      </c>
    </row>
    <row r="274" spans="1:5" x14ac:dyDescent="0.25">
      <c r="A274" s="11" t="s">
        <v>20</v>
      </c>
      <c r="B274">
        <v>2756</v>
      </c>
      <c r="D274" s="12" t="s">
        <v>14</v>
      </c>
      <c r="E274">
        <v>10</v>
      </c>
    </row>
    <row r="275" spans="1:5" x14ac:dyDescent="0.25">
      <c r="A275" s="11" t="s">
        <v>20</v>
      </c>
      <c r="B275">
        <v>173</v>
      </c>
      <c r="D275" s="12" t="s">
        <v>14</v>
      </c>
      <c r="E275">
        <v>1121</v>
      </c>
    </row>
    <row r="276" spans="1:5" x14ac:dyDescent="0.25">
      <c r="A276" s="11" t="s">
        <v>20</v>
      </c>
      <c r="B276">
        <v>87</v>
      </c>
      <c r="D276" s="12" t="s">
        <v>14</v>
      </c>
      <c r="E276">
        <v>15</v>
      </c>
    </row>
    <row r="277" spans="1:5" x14ac:dyDescent="0.25">
      <c r="A277" s="11" t="s">
        <v>20</v>
      </c>
      <c r="B277">
        <v>1572</v>
      </c>
      <c r="D277" s="12" t="s">
        <v>14</v>
      </c>
      <c r="E277">
        <v>191</v>
      </c>
    </row>
    <row r="278" spans="1:5" x14ac:dyDescent="0.25">
      <c r="A278" s="11" t="s">
        <v>20</v>
      </c>
      <c r="B278">
        <v>2346</v>
      </c>
      <c r="D278" s="12" t="s">
        <v>14</v>
      </c>
      <c r="E278">
        <v>16</v>
      </c>
    </row>
    <row r="279" spans="1:5" x14ac:dyDescent="0.25">
      <c r="A279" s="11" t="s">
        <v>20</v>
      </c>
      <c r="B279">
        <v>115</v>
      </c>
      <c r="D279" s="12" t="s">
        <v>14</v>
      </c>
      <c r="E279">
        <v>17</v>
      </c>
    </row>
    <row r="280" spans="1:5" x14ac:dyDescent="0.25">
      <c r="A280" s="11" t="s">
        <v>20</v>
      </c>
      <c r="B280">
        <v>85</v>
      </c>
      <c r="D280" s="12" t="s">
        <v>14</v>
      </c>
      <c r="E280">
        <v>34</v>
      </c>
    </row>
    <row r="281" spans="1:5" x14ac:dyDescent="0.25">
      <c r="A281" s="11" t="s">
        <v>20</v>
      </c>
      <c r="B281">
        <v>144</v>
      </c>
      <c r="D281" s="12" t="s">
        <v>14</v>
      </c>
      <c r="E281">
        <v>1</v>
      </c>
    </row>
    <row r="282" spans="1:5" x14ac:dyDescent="0.25">
      <c r="A282" s="11" t="s">
        <v>20</v>
      </c>
      <c r="B282">
        <v>2443</v>
      </c>
      <c r="D282" s="12" t="s">
        <v>14</v>
      </c>
      <c r="E282">
        <v>1274</v>
      </c>
    </row>
    <row r="283" spans="1:5" x14ac:dyDescent="0.25">
      <c r="A283" s="11" t="s">
        <v>20</v>
      </c>
      <c r="B283">
        <v>64</v>
      </c>
      <c r="D283" s="12" t="s">
        <v>14</v>
      </c>
      <c r="E283">
        <v>210</v>
      </c>
    </row>
    <row r="284" spans="1:5" x14ac:dyDescent="0.25">
      <c r="A284" s="11" t="s">
        <v>20</v>
      </c>
      <c r="B284">
        <v>268</v>
      </c>
      <c r="D284" s="12" t="s">
        <v>14</v>
      </c>
      <c r="E284">
        <v>248</v>
      </c>
    </row>
    <row r="285" spans="1:5" x14ac:dyDescent="0.25">
      <c r="A285" s="11" t="s">
        <v>20</v>
      </c>
      <c r="B285">
        <v>195</v>
      </c>
      <c r="D285" s="12" t="s">
        <v>14</v>
      </c>
      <c r="E285">
        <v>513</v>
      </c>
    </row>
    <row r="286" spans="1:5" x14ac:dyDescent="0.25">
      <c r="A286" s="11" t="s">
        <v>20</v>
      </c>
      <c r="B286">
        <v>186</v>
      </c>
      <c r="D286" s="12" t="s">
        <v>14</v>
      </c>
      <c r="E286">
        <v>3410</v>
      </c>
    </row>
    <row r="287" spans="1:5" x14ac:dyDescent="0.25">
      <c r="A287" s="11" t="s">
        <v>20</v>
      </c>
      <c r="B287">
        <v>460</v>
      </c>
      <c r="D287" s="12" t="s">
        <v>14</v>
      </c>
      <c r="E287">
        <v>10</v>
      </c>
    </row>
    <row r="288" spans="1:5" x14ac:dyDescent="0.25">
      <c r="A288" s="11" t="s">
        <v>20</v>
      </c>
      <c r="B288">
        <v>2528</v>
      </c>
      <c r="D288" s="12" t="s">
        <v>14</v>
      </c>
      <c r="E288">
        <v>2201</v>
      </c>
    </row>
    <row r="289" spans="1:5" x14ac:dyDescent="0.25">
      <c r="A289" s="11" t="s">
        <v>20</v>
      </c>
      <c r="B289">
        <v>3657</v>
      </c>
      <c r="D289" s="12" t="s">
        <v>14</v>
      </c>
      <c r="E289">
        <v>676</v>
      </c>
    </row>
    <row r="290" spans="1:5" x14ac:dyDescent="0.25">
      <c r="A290" s="11" t="s">
        <v>20</v>
      </c>
      <c r="B290">
        <v>131</v>
      </c>
      <c r="D290" s="12" t="s">
        <v>14</v>
      </c>
      <c r="E290">
        <v>831</v>
      </c>
    </row>
    <row r="291" spans="1:5" x14ac:dyDescent="0.25">
      <c r="A291" s="11" t="s">
        <v>20</v>
      </c>
      <c r="B291">
        <v>239</v>
      </c>
      <c r="D291" s="12" t="s">
        <v>14</v>
      </c>
      <c r="E291">
        <v>859</v>
      </c>
    </row>
    <row r="292" spans="1:5" x14ac:dyDescent="0.25">
      <c r="A292" s="11" t="s">
        <v>20</v>
      </c>
      <c r="B292">
        <v>78</v>
      </c>
      <c r="D292" s="12" t="s">
        <v>14</v>
      </c>
      <c r="E292">
        <v>45</v>
      </c>
    </row>
    <row r="293" spans="1:5" x14ac:dyDescent="0.25">
      <c r="A293" s="11" t="s">
        <v>20</v>
      </c>
      <c r="B293">
        <v>1773</v>
      </c>
      <c r="D293" s="12" t="s">
        <v>14</v>
      </c>
      <c r="E293">
        <v>6</v>
      </c>
    </row>
    <row r="294" spans="1:5" x14ac:dyDescent="0.25">
      <c r="A294" s="11" t="s">
        <v>20</v>
      </c>
      <c r="B294">
        <v>32</v>
      </c>
      <c r="D294" s="12" t="s">
        <v>14</v>
      </c>
      <c r="E294">
        <v>7</v>
      </c>
    </row>
    <row r="295" spans="1:5" x14ac:dyDescent="0.25">
      <c r="A295" s="11" t="s">
        <v>20</v>
      </c>
      <c r="B295">
        <v>369</v>
      </c>
      <c r="D295" s="12" t="s">
        <v>14</v>
      </c>
      <c r="E295">
        <v>31</v>
      </c>
    </row>
    <row r="296" spans="1:5" x14ac:dyDescent="0.25">
      <c r="A296" s="11" t="s">
        <v>20</v>
      </c>
      <c r="B296">
        <v>89</v>
      </c>
      <c r="D296" s="12" t="s">
        <v>14</v>
      </c>
      <c r="E296">
        <v>78</v>
      </c>
    </row>
    <row r="297" spans="1:5" x14ac:dyDescent="0.25">
      <c r="A297" s="11" t="s">
        <v>20</v>
      </c>
      <c r="B297">
        <v>147</v>
      </c>
      <c r="D297" s="12" t="s">
        <v>14</v>
      </c>
      <c r="E297">
        <v>1225</v>
      </c>
    </row>
    <row r="298" spans="1:5" x14ac:dyDescent="0.25">
      <c r="A298" s="11" t="s">
        <v>20</v>
      </c>
      <c r="B298">
        <v>126</v>
      </c>
      <c r="D298" s="12" t="s">
        <v>14</v>
      </c>
      <c r="E298">
        <v>1</v>
      </c>
    </row>
    <row r="299" spans="1:5" x14ac:dyDescent="0.25">
      <c r="A299" s="11" t="s">
        <v>20</v>
      </c>
      <c r="B299">
        <v>2218</v>
      </c>
      <c r="D299" s="12" t="s">
        <v>14</v>
      </c>
      <c r="E299">
        <v>67</v>
      </c>
    </row>
    <row r="300" spans="1:5" x14ac:dyDescent="0.25">
      <c r="A300" s="11" t="s">
        <v>20</v>
      </c>
      <c r="B300">
        <v>202</v>
      </c>
      <c r="D300" s="12" t="s">
        <v>14</v>
      </c>
      <c r="E300">
        <v>19</v>
      </c>
    </row>
    <row r="301" spans="1:5" x14ac:dyDescent="0.25">
      <c r="A301" s="11" t="s">
        <v>20</v>
      </c>
      <c r="B301">
        <v>140</v>
      </c>
      <c r="D301" s="12" t="s">
        <v>14</v>
      </c>
      <c r="E301">
        <v>2108</v>
      </c>
    </row>
    <row r="302" spans="1:5" x14ac:dyDescent="0.25">
      <c r="A302" s="11" t="s">
        <v>20</v>
      </c>
      <c r="B302">
        <v>1052</v>
      </c>
      <c r="D302" s="12" t="s">
        <v>14</v>
      </c>
      <c r="E302">
        <v>679</v>
      </c>
    </row>
    <row r="303" spans="1:5" x14ac:dyDescent="0.25">
      <c r="A303" s="11" t="s">
        <v>20</v>
      </c>
      <c r="B303">
        <v>247</v>
      </c>
      <c r="D303" s="12" t="s">
        <v>14</v>
      </c>
      <c r="E303">
        <v>36</v>
      </c>
    </row>
    <row r="304" spans="1:5" x14ac:dyDescent="0.25">
      <c r="A304" s="11" t="s">
        <v>20</v>
      </c>
      <c r="B304">
        <v>84</v>
      </c>
      <c r="D304" s="12" t="s">
        <v>14</v>
      </c>
      <c r="E304">
        <v>47</v>
      </c>
    </row>
    <row r="305" spans="1:5" x14ac:dyDescent="0.25">
      <c r="A305" s="11" t="s">
        <v>20</v>
      </c>
      <c r="B305">
        <v>88</v>
      </c>
      <c r="D305" s="12" t="s">
        <v>14</v>
      </c>
      <c r="E305">
        <v>70</v>
      </c>
    </row>
    <row r="306" spans="1:5" x14ac:dyDescent="0.25">
      <c r="A306" s="11" t="s">
        <v>20</v>
      </c>
      <c r="B306">
        <v>156</v>
      </c>
      <c r="D306" s="12" t="s">
        <v>14</v>
      </c>
      <c r="E306">
        <v>154</v>
      </c>
    </row>
    <row r="307" spans="1:5" x14ac:dyDescent="0.25">
      <c r="A307" s="11" t="s">
        <v>20</v>
      </c>
      <c r="B307">
        <v>2985</v>
      </c>
      <c r="D307" s="12" t="s">
        <v>14</v>
      </c>
      <c r="E307">
        <v>22</v>
      </c>
    </row>
    <row r="308" spans="1:5" x14ac:dyDescent="0.25">
      <c r="A308" s="11" t="s">
        <v>20</v>
      </c>
      <c r="B308">
        <v>762</v>
      </c>
      <c r="D308" s="12" t="s">
        <v>14</v>
      </c>
      <c r="E308">
        <v>1758</v>
      </c>
    </row>
    <row r="309" spans="1:5" x14ac:dyDescent="0.25">
      <c r="A309" s="11" t="s">
        <v>20</v>
      </c>
      <c r="B309">
        <v>554</v>
      </c>
      <c r="D309" s="12" t="s">
        <v>14</v>
      </c>
      <c r="E309">
        <v>94</v>
      </c>
    </row>
    <row r="310" spans="1:5" x14ac:dyDescent="0.25">
      <c r="A310" s="11" t="s">
        <v>20</v>
      </c>
      <c r="B310">
        <v>135</v>
      </c>
      <c r="D310" s="12" t="s">
        <v>14</v>
      </c>
      <c r="E310">
        <v>33</v>
      </c>
    </row>
    <row r="311" spans="1:5" x14ac:dyDescent="0.25">
      <c r="A311" s="11" t="s">
        <v>20</v>
      </c>
      <c r="B311">
        <v>122</v>
      </c>
      <c r="D311" s="12" t="s">
        <v>14</v>
      </c>
      <c r="E311">
        <v>1</v>
      </c>
    </row>
    <row r="312" spans="1:5" x14ac:dyDescent="0.25">
      <c r="A312" s="11" t="s">
        <v>20</v>
      </c>
      <c r="B312">
        <v>221</v>
      </c>
      <c r="D312" s="12" t="s">
        <v>14</v>
      </c>
      <c r="E312">
        <v>31</v>
      </c>
    </row>
    <row r="313" spans="1:5" x14ac:dyDescent="0.25">
      <c r="A313" s="11" t="s">
        <v>20</v>
      </c>
      <c r="B313">
        <v>126</v>
      </c>
      <c r="D313" s="12" t="s">
        <v>14</v>
      </c>
      <c r="E313">
        <v>35</v>
      </c>
    </row>
    <row r="314" spans="1:5" x14ac:dyDescent="0.25">
      <c r="A314" s="11" t="s">
        <v>20</v>
      </c>
      <c r="B314">
        <v>1022</v>
      </c>
      <c r="D314" s="12" t="s">
        <v>14</v>
      </c>
      <c r="E314">
        <v>63</v>
      </c>
    </row>
    <row r="315" spans="1:5" x14ac:dyDescent="0.25">
      <c r="A315" s="11" t="s">
        <v>20</v>
      </c>
      <c r="B315">
        <v>3177</v>
      </c>
      <c r="D315" s="12" t="s">
        <v>14</v>
      </c>
      <c r="E315">
        <v>526</v>
      </c>
    </row>
    <row r="316" spans="1:5" x14ac:dyDescent="0.25">
      <c r="A316" s="11" t="s">
        <v>20</v>
      </c>
      <c r="B316">
        <v>198</v>
      </c>
      <c r="D316" s="12" t="s">
        <v>14</v>
      </c>
      <c r="E316">
        <v>121</v>
      </c>
    </row>
    <row r="317" spans="1:5" x14ac:dyDescent="0.25">
      <c r="A317" s="11" t="s">
        <v>20</v>
      </c>
      <c r="B317">
        <v>85</v>
      </c>
      <c r="D317" s="12" t="s">
        <v>14</v>
      </c>
      <c r="E317">
        <v>67</v>
      </c>
    </row>
    <row r="318" spans="1:5" x14ac:dyDescent="0.25">
      <c r="A318" s="11" t="s">
        <v>20</v>
      </c>
      <c r="B318">
        <v>3596</v>
      </c>
      <c r="D318" s="12" t="s">
        <v>14</v>
      </c>
      <c r="E318">
        <v>57</v>
      </c>
    </row>
    <row r="319" spans="1:5" x14ac:dyDescent="0.25">
      <c r="A319" s="11" t="s">
        <v>20</v>
      </c>
      <c r="B319">
        <v>244</v>
      </c>
      <c r="D319" s="12" t="s">
        <v>14</v>
      </c>
      <c r="E319">
        <v>1229</v>
      </c>
    </row>
    <row r="320" spans="1:5" x14ac:dyDescent="0.25">
      <c r="A320" s="11" t="s">
        <v>20</v>
      </c>
      <c r="B320">
        <v>5180</v>
      </c>
      <c r="D320" s="12" t="s">
        <v>14</v>
      </c>
      <c r="E320">
        <v>12</v>
      </c>
    </row>
    <row r="321" spans="1:5" x14ac:dyDescent="0.25">
      <c r="A321" s="11" t="s">
        <v>20</v>
      </c>
      <c r="B321">
        <v>589</v>
      </c>
      <c r="D321" s="12" t="s">
        <v>14</v>
      </c>
      <c r="E321">
        <v>452</v>
      </c>
    </row>
    <row r="322" spans="1:5" x14ac:dyDescent="0.25">
      <c r="A322" s="11" t="s">
        <v>20</v>
      </c>
      <c r="B322">
        <v>2725</v>
      </c>
      <c r="D322" s="12" t="s">
        <v>14</v>
      </c>
      <c r="E322">
        <v>1886</v>
      </c>
    </row>
    <row r="323" spans="1:5" x14ac:dyDescent="0.25">
      <c r="A323" s="11" t="s">
        <v>20</v>
      </c>
      <c r="B323">
        <v>300</v>
      </c>
      <c r="D323" s="12" t="s">
        <v>14</v>
      </c>
      <c r="E323">
        <v>1825</v>
      </c>
    </row>
    <row r="324" spans="1:5" x14ac:dyDescent="0.25">
      <c r="A324" s="11" t="s">
        <v>20</v>
      </c>
      <c r="B324">
        <v>144</v>
      </c>
      <c r="D324" s="12" t="s">
        <v>14</v>
      </c>
      <c r="E324">
        <v>31</v>
      </c>
    </row>
    <row r="325" spans="1:5" x14ac:dyDescent="0.25">
      <c r="A325" s="11" t="s">
        <v>20</v>
      </c>
      <c r="B325">
        <v>87</v>
      </c>
      <c r="D325" s="12" t="s">
        <v>14</v>
      </c>
      <c r="E325">
        <v>107</v>
      </c>
    </row>
    <row r="326" spans="1:5" x14ac:dyDescent="0.25">
      <c r="A326" s="11" t="s">
        <v>20</v>
      </c>
      <c r="B326">
        <v>3116</v>
      </c>
      <c r="D326" s="12" t="s">
        <v>14</v>
      </c>
      <c r="E326">
        <v>27</v>
      </c>
    </row>
    <row r="327" spans="1:5" x14ac:dyDescent="0.25">
      <c r="A327" s="11" t="s">
        <v>20</v>
      </c>
      <c r="B327">
        <v>909</v>
      </c>
      <c r="D327" s="12" t="s">
        <v>14</v>
      </c>
      <c r="E327">
        <v>1221</v>
      </c>
    </row>
    <row r="328" spans="1:5" x14ac:dyDescent="0.25">
      <c r="A328" s="11" t="s">
        <v>20</v>
      </c>
      <c r="B328">
        <v>1613</v>
      </c>
      <c r="D328" s="12" t="s">
        <v>14</v>
      </c>
      <c r="E328">
        <v>1</v>
      </c>
    </row>
    <row r="329" spans="1:5" x14ac:dyDescent="0.25">
      <c r="A329" s="11" t="s">
        <v>20</v>
      </c>
      <c r="B329">
        <v>136</v>
      </c>
      <c r="D329" s="12" t="s">
        <v>14</v>
      </c>
      <c r="E329">
        <v>16</v>
      </c>
    </row>
    <row r="330" spans="1:5" x14ac:dyDescent="0.25">
      <c r="A330" s="11" t="s">
        <v>20</v>
      </c>
      <c r="B330">
        <v>130</v>
      </c>
      <c r="D330" s="12" t="s">
        <v>14</v>
      </c>
      <c r="E330">
        <v>41</v>
      </c>
    </row>
    <row r="331" spans="1:5" x14ac:dyDescent="0.25">
      <c r="A331" s="11" t="s">
        <v>20</v>
      </c>
      <c r="B331">
        <v>102</v>
      </c>
      <c r="D331" s="12" t="s">
        <v>14</v>
      </c>
      <c r="E331">
        <v>523</v>
      </c>
    </row>
    <row r="332" spans="1:5" x14ac:dyDescent="0.25">
      <c r="A332" s="11" t="s">
        <v>20</v>
      </c>
      <c r="B332">
        <v>4006</v>
      </c>
      <c r="D332" s="12" t="s">
        <v>14</v>
      </c>
      <c r="E332">
        <v>141</v>
      </c>
    </row>
    <row r="333" spans="1:5" x14ac:dyDescent="0.25">
      <c r="A333" s="11" t="s">
        <v>20</v>
      </c>
      <c r="B333">
        <v>1629</v>
      </c>
      <c r="D333" s="12" t="s">
        <v>14</v>
      </c>
      <c r="E333">
        <v>52</v>
      </c>
    </row>
    <row r="334" spans="1:5" x14ac:dyDescent="0.25">
      <c r="A334" s="11" t="s">
        <v>20</v>
      </c>
      <c r="B334">
        <v>2188</v>
      </c>
      <c r="D334" s="12" t="s">
        <v>14</v>
      </c>
      <c r="E334">
        <v>225</v>
      </c>
    </row>
    <row r="335" spans="1:5" x14ac:dyDescent="0.25">
      <c r="A335" s="11" t="s">
        <v>20</v>
      </c>
      <c r="B335">
        <v>2409</v>
      </c>
      <c r="D335" s="12" t="s">
        <v>14</v>
      </c>
      <c r="E335">
        <v>38</v>
      </c>
    </row>
    <row r="336" spans="1:5" x14ac:dyDescent="0.25">
      <c r="A336" s="11" t="s">
        <v>20</v>
      </c>
      <c r="B336">
        <v>194</v>
      </c>
      <c r="D336" s="12" t="s">
        <v>14</v>
      </c>
      <c r="E336">
        <v>15</v>
      </c>
    </row>
    <row r="337" spans="1:5" x14ac:dyDescent="0.25">
      <c r="A337" s="11" t="s">
        <v>20</v>
      </c>
      <c r="B337">
        <v>1140</v>
      </c>
      <c r="D337" s="12" t="s">
        <v>14</v>
      </c>
      <c r="E337">
        <v>37</v>
      </c>
    </row>
    <row r="338" spans="1:5" x14ac:dyDescent="0.25">
      <c r="A338" s="11" t="s">
        <v>20</v>
      </c>
      <c r="B338">
        <v>102</v>
      </c>
      <c r="D338" s="12" t="s">
        <v>14</v>
      </c>
      <c r="E338">
        <v>112</v>
      </c>
    </row>
    <row r="339" spans="1:5" x14ac:dyDescent="0.25">
      <c r="A339" s="11" t="s">
        <v>20</v>
      </c>
      <c r="B339">
        <v>2857</v>
      </c>
      <c r="D339" s="12" t="s">
        <v>14</v>
      </c>
      <c r="E339">
        <v>21</v>
      </c>
    </row>
    <row r="340" spans="1:5" x14ac:dyDescent="0.25">
      <c r="A340" s="11" t="s">
        <v>20</v>
      </c>
      <c r="B340">
        <v>107</v>
      </c>
      <c r="D340" s="12" t="s">
        <v>14</v>
      </c>
      <c r="E340">
        <v>67</v>
      </c>
    </row>
    <row r="341" spans="1:5" x14ac:dyDescent="0.25">
      <c r="A341" s="11" t="s">
        <v>20</v>
      </c>
      <c r="B341">
        <v>160</v>
      </c>
      <c r="D341" s="12" t="s">
        <v>14</v>
      </c>
      <c r="E341">
        <v>78</v>
      </c>
    </row>
    <row r="342" spans="1:5" x14ac:dyDescent="0.25">
      <c r="A342" s="11" t="s">
        <v>20</v>
      </c>
      <c r="B342">
        <v>2230</v>
      </c>
      <c r="D342" s="12" t="s">
        <v>14</v>
      </c>
      <c r="E342">
        <v>67</v>
      </c>
    </row>
    <row r="343" spans="1:5" x14ac:dyDescent="0.25">
      <c r="A343" s="11" t="s">
        <v>20</v>
      </c>
      <c r="B343">
        <v>316</v>
      </c>
      <c r="D343" s="12" t="s">
        <v>14</v>
      </c>
      <c r="E343">
        <v>263</v>
      </c>
    </row>
    <row r="344" spans="1:5" x14ac:dyDescent="0.25">
      <c r="A344" s="11" t="s">
        <v>20</v>
      </c>
      <c r="B344">
        <v>117</v>
      </c>
      <c r="D344" s="12" t="s">
        <v>14</v>
      </c>
      <c r="E344">
        <v>1691</v>
      </c>
    </row>
    <row r="345" spans="1:5" x14ac:dyDescent="0.25">
      <c r="A345" s="11" t="s">
        <v>20</v>
      </c>
      <c r="B345">
        <v>6406</v>
      </c>
      <c r="D345" s="12" t="s">
        <v>14</v>
      </c>
      <c r="E345">
        <v>181</v>
      </c>
    </row>
    <row r="346" spans="1:5" x14ac:dyDescent="0.25">
      <c r="A346" s="11" t="s">
        <v>20</v>
      </c>
      <c r="B346">
        <v>192</v>
      </c>
      <c r="D346" s="12" t="s">
        <v>14</v>
      </c>
      <c r="E346">
        <v>13</v>
      </c>
    </row>
    <row r="347" spans="1:5" x14ac:dyDescent="0.25">
      <c r="A347" s="11" t="s">
        <v>20</v>
      </c>
      <c r="B347">
        <v>26</v>
      </c>
      <c r="D347" s="12" t="s">
        <v>14</v>
      </c>
      <c r="E347">
        <v>1</v>
      </c>
    </row>
    <row r="348" spans="1:5" x14ac:dyDescent="0.25">
      <c r="A348" s="11" t="s">
        <v>20</v>
      </c>
      <c r="B348">
        <v>723</v>
      </c>
      <c r="D348" s="12" t="s">
        <v>14</v>
      </c>
      <c r="E348">
        <v>21</v>
      </c>
    </row>
    <row r="349" spans="1:5" x14ac:dyDescent="0.25">
      <c r="A349" s="11" t="s">
        <v>20</v>
      </c>
      <c r="B349">
        <v>170</v>
      </c>
      <c r="D349" s="12" t="s">
        <v>14</v>
      </c>
      <c r="E349">
        <v>830</v>
      </c>
    </row>
    <row r="350" spans="1:5" x14ac:dyDescent="0.25">
      <c r="A350" s="11" t="s">
        <v>20</v>
      </c>
      <c r="B350">
        <v>238</v>
      </c>
      <c r="D350" s="12" t="s">
        <v>14</v>
      </c>
      <c r="E350">
        <v>130</v>
      </c>
    </row>
    <row r="351" spans="1:5" x14ac:dyDescent="0.25">
      <c r="A351" s="11" t="s">
        <v>20</v>
      </c>
      <c r="B351">
        <v>55</v>
      </c>
      <c r="D351" s="12" t="s">
        <v>14</v>
      </c>
      <c r="E351">
        <v>55</v>
      </c>
    </row>
    <row r="352" spans="1:5" x14ac:dyDescent="0.25">
      <c r="A352" s="11" t="s">
        <v>20</v>
      </c>
      <c r="B352">
        <v>128</v>
      </c>
      <c r="D352" s="12" t="s">
        <v>14</v>
      </c>
      <c r="E352">
        <v>114</v>
      </c>
    </row>
    <row r="353" spans="1:5" x14ac:dyDescent="0.25">
      <c r="A353" s="11" t="s">
        <v>20</v>
      </c>
      <c r="B353">
        <v>2144</v>
      </c>
      <c r="D353" s="12" t="s">
        <v>14</v>
      </c>
      <c r="E353">
        <v>594</v>
      </c>
    </row>
    <row r="354" spans="1:5" x14ac:dyDescent="0.25">
      <c r="A354" s="11" t="s">
        <v>20</v>
      </c>
      <c r="B354">
        <v>2693</v>
      </c>
      <c r="D354" s="12" t="s">
        <v>14</v>
      </c>
      <c r="E354">
        <v>24</v>
      </c>
    </row>
    <row r="355" spans="1:5" x14ac:dyDescent="0.25">
      <c r="A355" s="11" t="s">
        <v>20</v>
      </c>
      <c r="B355">
        <v>432</v>
      </c>
      <c r="D355" s="12" t="s">
        <v>14</v>
      </c>
      <c r="E355">
        <v>252</v>
      </c>
    </row>
    <row r="356" spans="1:5" x14ac:dyDescent="0.25">
      <c r="A356" s="11" t="s">
        <v>20</v>
      </c>
      <c r="B356">
        <v>189</v>
      </c>
      <c r="D356" s="12" t="s">
        <v>14</v>
      </c>
      <c r="E356">
        <v>67</v>
      </c>
    </row>
    <row r="357" spans="1:5" x14ac:dyDescent="0.25">
      <c r="A357" s="11" t="s">
        <v>20</v>
      </c>
      <c r="B357">
        <v>154</v>
      </c>
      <c r="D357" s="12" t="s">
        <v>14</v>
      </c>
      <c r="E357">
        <v>742</v>
      </c>
    </row>
    <row r="358" spans="1:5" x14ac:dyDescent="0.25">
      <c r="A358" s="11" t="s">
        <v>20</v>
      </c>
      <c r="B358">
        <v>96</v>
      </c>
      <c r="D358" s="12" t="s">
        <v>14</v>
      </c>
      <c r="E358">
        <v>75</v>
      </c>
    </row>
    <row r="359" spans="1:5" x14ac:dyDescent="0.25">
      <c r="A359" s="11" t="s">
        <v>20</v>
      </c>
      <c r="B359">
        <v>3063</v>
      </c>
      <c r="D359" s="12" t="s">
        <v>14</v>
      </c>
      <c r="E359">
        <v>4405</v>
      </c>
    </row>
    <row r="360" spans="1:5" x14ac:dyDescent="0.25">
      <c r="A360" s="11" t="s">
        <v>20</v>
      </c>
      <c r="B360">
        <v>2266</v>
      </c>
      <c r="D360" s="12" t="s">
        <v>14</v>
      </c>
      <c r="E360">
        <v>92</v>
      </c>
    </row>
    <row r="361" spans="1:5" x14ac:dyDescent="0.25">
      <c r="A361" s="11" t="s">
        <v>20</v>
      </c>
      <c r="B361">
        <v>194</v>
      </c>
      <c r="D361" s="12" t="s">
        <v>14</v>
      </c>
      <c r="E361">
        <v>64</v>
      </c>
    </row>
    <row r="362" spans="1:5" x14ac:dyDescent="0.25">
      <c r="A362" s="11" t="s">
        <v>20</v>
      </c>
      <c r="B362">
        <v>129</v>
      </c>
      <c r="D362" s="12" t="s">
        <v>14</v>
      </c>
      <c r="E362">
        <v>64</v>
      </c>
    </row>
    <row r="363" spans="1:5" x14ac:dyDescent="0.25">
      <c r="A363" s="11" t="s">
        <v>20</v>
      </c>
      <c r="B363">
        <v>375</v>
      </c>
      <c r="D363" s="12" t="s">
        <v>14</v>
      </c>
      <c r="E363">
        <v>842</v>
      </c>
    </row>
    <row r="364" spans="1:5" x14ac:dyDescent="0.25">
      <c r="A364" s="11" t="s">
        <v>20</v>
      </c>
      <c r="B364">
        <v>409</v>
      </c>
      <c r="D364" s="12" t="s">
        <v>14</v>
      </c>
      <c r="E364">
        <v>112</v>
      </c>
    </row>
    <row r="365" spans="1:5" x14ac:dyDescent="0.25">
      <c r="A365" s="11" t="s">
        <v>20</v>
      </c>
      <c r="B365">
        <v>234</v>
      </c>
      <c r="D365" s="12" t="s">
        <v>14</v>
      </c>
      <c r="E365">
        <v>374</v>
      </c>
    </row>
    <row r="366" spans="1:5" x14ac:dyDescent="0.25">
      <c r="A366" s="11" t="s">
        <v>20</v>
      </c>
      <c r="B366">
        <v>3016</v>
      </c>
      <c r="D366" s="12" t="s">
        <v>14</v>
      </c>
    </row>
    <row r="367" spans="1:5" x14ac:dyDescent="0.25">
      <c r="A367" s="11" t="s">
        <v>20</v>
      </c>
      <c r="B367">
        <v>264</v>
      </c>
      <c r="D367" s="12" t="s">
        <v>14</v>
      </c>
    </row>
    <row r="368" spans="1:5" x14ac:dyDescent="0.25">
      <c r="A368" s="11" t="s">
        <v>20</v>
      </c>
      <c r="B368">
        <v>272</v>
      </c>
      <c r="D368" s="12" t="s">
        <v>14</v>
      </c>
    </row>
    <row r="369" spans="1:4" x14ac:dyDescent="0.25">
      <c r="A369" s="11" t="s">
        <v>20</v>
      </c>
      <c r="B369">
        <v>419</v>
      </c>
      <c r="D369" s="12" t="s">
        <v>14</v>
      </c>
    </row>
    <row r="370" spans="1:4" x14ac:dyDescent="0.25">
      <c r="A370" s="11" t="s">
        <v>20</v>
      </c>
      <c r="B370">
        <v>1621</v>
      </c>
      <c r="D370" s="12" t="s">
        <v>14</v>
      </c>
    </row>
    <row r="371" spans="1:4" x14ac:dyDescent="0.25">
      <c r="A371" s="11" t="s">
        <v>20</v>
      </c>
      <c r="B371">
        <v>1101</v>
      </c>
      <c r="D371" s="12" t="s">
        <v>14</v>
      </c>
    </row>
    <row r="372" spans="1:4" x14ac:dyDescent="0.25">
      <c r="A372" s="11" t="s">
        <v>20</v>
      </c>
      <c r="B372">
        <v>1073</v>
      </c>
      <c r="D372" s="12" t="s">
        <v>14</v>
      </c>
    </row>
    <row r="373" spans="1:4" x14ac:dyDescent="0.25">
      <c r="A373" s="11" t="s">
        <v>20</v>
      </c>
      <c r="B373">
        <v>331</v>
      </c>
      <c r="D373" s="12" t="s">
        <v>14</v>
      </c>
    </row>
    <row r="374" spans="1:4" x14ac:dyDescent="0.25">
      <c r="A374" s="11" t="s">
        <v>20</v>
      </c>
      <c r="B374">
        <v>1170</v>
      </c>
      <c r="D374" s="12" t="s">
        <v>14</v>
      </c>
    </row>
    <row r="375" spans="1:4" x14ac:dyDescent="0.25">
      <c r="A375" s="11" t="s">
        <v>20</v>
      </c>
      <c r="B375">
        <v>363</v>
      </c>
      <c r="D375" s="12" t="s">
        <v>14</v>
      </c>
    </row>
    <row r="376" spans="1:4" x14ac:dyDescent="0.25">
      <c r="A376" s="11" t="s">
        <v>20</v>
      </c>
      <c r="B376">
        <v>103</v>
      </c>
      <c r="D376" s="12" t="s">
        <v>14</v>
      </c>
    </row>
    <row r="377" spans="1:4" x14ac:dyDescent="0.25">
      <c r="A377" s="11" t="s">
        <v>20</v>
      </c>
      <c r="B377">
        <v>147</v>
      </c>
      <c r="D377" s="12" t="s">
        <v>14</v>
      </c>
    </row>
    <row r="378" spans="1:4" x14ac:dyDescent="0.25">
      <c r="A378" s="11" t="s">
        <v>20</v>
      </c>
      <c r="B378">
        <v>110</v>
      </c>
      <c r="D378" s="12" t="s">
        <v>14</v>
      </c>
    </row>
    <row r="379" spans="1:4" x14ac:dyDescent="0.25">
      <c r="A379" s="11" t="s">
        <v>20</v>
      </c>
      <c r="B379">
        <v>134</v>
      </c>
      <c r="D379" s="12" t="s">
        <v>14</v>
      </c>
    </row>
    <row r="380" spans="1:4" x14ac:dyDescent="0.25">
      <c r="A380" s="11" t="s">
        <v>20</v>
      </c>
      <c r="B380">
        <v>269</v>
      </c>
      <c r="D380" s="12" t="s">
        <v>14</v>
      </c>
    </row>
    <row r="381" spans="1:4" x14ac:dyDescent="0.25">
      <c r="A381" s="11" t="s">
        <v>20</v>
      </c>
      <c r="B381">
        <v>175</v>
      </c>
      <c r="D381" s="12" t="s">
        <v>14</v>
      </c>
    </row>
    <row r="382" spans="1:4" x14ac:dyDescent="0.25">
      <c r="A382" s="11" t="s">
        <v>20</v>
      </c>
      <c r="B382">
        <v>69</v>
      </c>
      <c r="D382" s="12" t="s">
        <v>14</v>
      </c>
    </row>
    <row r="383" spans="1:4" x14ac:dyDescent="0.25">
      <c r="A383" s="11" t="s">
        <v>20</v>
      </c>
      <c r="B383">
        <v>190</v>
      </c>
      <c r="D383" s="12" t="s">
        <v>14</v>
      </c>
    </row>
    <row r="384" spans="1:4" x14ac:dyDescent="0.25">
      <c r="A384" s="11" t="s">
        <v>20</v>
      </c>
      <c r="B384">
        <v>237</v>
      </c>
      <c r="D384" s="12" t="s">
        <v>14</v>
      </c>
    </row>
    <row r="385" spans="1:4" x14ac:dyDescent="0.25">
      <c r="A385" s="11" t="s">
        <v>20</v>
      </c>
      <c r="B385">
        <v>196</v>
      </c>
      <c r="D385" s="12" t="s">
        <v>14</v>
      </c>
    </row>
    <row r="386" spans="1:4" x14ac:dyDescent="0.25">
      <c r="A386" s="11" t="s">
        <v>20</v>
      </c>
      <c r="B386">
        <v>7295</v>
      </c>
      <c r="D386" s="12" t="s">
        <v>14</v>
      </c>
    </row>
    <row r="387" spans="1:4" x14ac:dyDescent="0.25">
      <c r="A387" s="11" t="s">
        <v>20</v>
      </c>
      <c r="B387">
        <v>2893</v>
      </c>
      <c r="D387" s="12" t="s">
        <v>14</v>
      </c>
    </row>
    <row r="388" spans="1:4" x14ac:dyDescent="0.25">
      <c r="A388" s="11" t="s">
        <v>20</v>
      </c>
      <c r="B388">
        <v>820</v>
      </c>
      <c r="D388" s="12" t="s">
        <v>14</v>
      </c>
    </row>
    <row r="389" spans="1:4" x14ac:dyDescent="0.25">
      <c r="A389" s="11" t="s">
        <v>20</v>
      </c>
      <c r="B389">
        <v>2038</v>
      </c>
      <c r="D389" s="12" t="s">
        <v>14</v>
      </c>
    </row>
    <row r="390" spans="1:4" x14ac:dyDescent="0.25">
      <c r="A390" s="11" t="s">
        <v>20</v>
      </c>
      <c r="B390">
        <v>116</v>
      </c>
      <c r="D390" s="12" t="s">
        <v>14</v>
      </c>
    </row>
    <row r="391" spans="1:4" x14ac:dyDescent="0.25">
      <c r="A391" s="11" t="s">
        <v>20</v>
      </c>
      <c r="B391">
        <v>1345</v>
      </c>
      <c r="D391" s="12" t="s">
        <v>14</v>
      </c>
    </row>
    <row r="392" spans="1:4" x14ac:dyDescent="0.25">
      <c r="A392" s="11" t="s">
        <v>20</v>
      </c>
      <c r="B392">
        <v>168</v>
      </c>
      <c r="D392" s="12" t="s">
        <v>14</v>
      </c>
    </row>
    <row r="393" spans="1:4" x14ac:dyDescent="0.25">
      <c r="A393" s="11" t="s">
        <v>20</v>
      </c>
      <c r="B393">
        <v>137</v>
      </c>
      <c r="D393" s="12" t="s">
        <v>14</v>
      </c>
    </row>
    <row r="394" spans="1:4" x14ac:dyDescent="0.25">
      <c r="A394" s="11" t="s">
        <v>20</v>
      </c>
      <c r="B394">
        <v>186</v>
      </c>
      <c r="D394" s="12" t="s">
        <v>14</v>
      </c>
    </row>
    <row r="395" spans="1:4" x14ac:dyDescent="0.25">
      <c r="A395" s="11" t="s">
        <v>20</v>
      </c>
      <c r="B395">
        <v>125</v>
      </c>
      <c r="D395" s="12" t="s">
        <v>14</v>
      </c>
    </row>
    <row r="396" spans="1:4" x14ac:dyDescent="0.25">
      <c r="A396" s="11" t="s">
        <v>20</v>
      </c>
      <c r="B396">
        <v>202</v>
      </c>
      <c r="D396" s="12" t="s">
        <v>14</v>
      </c>
    </row>
    <row r="397" spans="1:4" x14ac:dyDescent="0.25">
      <c r="A397" s="11" t="s">
        <v>20</v>
      </c>
      <c r="B397">
        <v>103</v>
      </c>
      <c r="D397" s="12" t="s">
        <v>14</v>
      </c>
    </row>
    <row r="398" spans="1:4" x14ac:dyDescent="0.25">
      <c r="A398" s="11" t="s">
        <v>20</v>
      </c>
      <c r="B398">
        <v>1785</v>
      </c>
      <c r="D398" s="12" t="s">
        <v>14</v>
      </c>
    </row>
    <row r="399" spans="1:4" x14ac:dyDescent="0.25">
      <c r="A399" s="11" t="s">
        <v>20</v>
      </c>
      <c r="B399">
        <v>157</v>
      </c>
      <c r="D399" s="12" t="s">
        <v>14</v>
      </c>
    </row>
    <row r="400" spans="1:4" x14ac:dyDescent="0.25">
      <c r="A400" s="11" t="s">
        <v>20</v>
      </c>
      <c r="B400">
        <v>555</v>
      </c>
      <c r="D400" s="12" t="s">
        <v>14</v>
      </c>
    </row>
    <row r="401" spans="1:4" x14ac:dyDescent="0.25">
      <c r="A401" s="11" t="s">
        <v>20</v>
      </c>
      <c r="B401">
        <v>297</v>
      </c>
      <c r="D401" s="12" t="s">
        <v>14</v>
      </c>
    </row>
    <row r="402" spans="1:4" x14ac:dyDescent="0.25">
      <c r="A402" s="11" t="s">
        <v>20</v>
      </c>
      <c r="B402">
        <v>123</v>
      </c>
      <c r="D402" s="12" t="s">
        <v>14</v>
      </c>
    </row>
    <row r="403" spans="1:4" x14ac:dyDescent="0.25">
      <c r="A403" s="11" t="s">
        <v>20</v>
      </c>
      <c r="B403">
        <v>3036</v>
      </c>
      <c r="D403" s="12" t="s">
        <v>14</v>
      </c>
    </row>
    <row r="404" spans="1:4" x14ac:dyDescent="0.25">
      <c r="A404" s="11" t="s">
        <v>20</v>
      </c>
      <c r="B404">
        <v>144</v>
      </c>
      <c r="D404" s="12" t="s">
        <v>14</v>
      </c>
    </row>
    <row r="405" spans="1:4" x14ac:dyDescent="0.25">
      <c r="A405" s="11" t="s">
        <v>20</v>
      </c>
      <c r="B405">
        <v>121</v>
      </c>
      <c r="D405" s="12" t="s">
        <v>14</v>
      </c>
    </row>
    <row r="406" spans="1:4" x14ac:dyDescent="0.25">
      <c r="A406" s="11" t="s">
        <v>20</v>
      </c>
      <c r="B406">
        <v>181</v>
      </c>
      <c r="D406" s="12" t="s">
        <v>14</v>
      </c>
    </row>
    <row r="407" spans="1:4" x14ac:dyDescent="0.25">
      <c r="A407" s="11" t="s">
        <v>20</v>
      </c>
      <c r="B407">
        <v>122</v>
      </c>
      <c r="D407" s="12" t="s">
        <v>14</v>
      </c>
    </row>
    <row r="408" spans="1:4" x14ac:dyDescent="0.25">
      <c r="A408" s="11" t="s">
        <v>20</v>
      </c>
      <c r="B408">
        <v>1071</v>
      </c>
      <c r="D408" s="12" t="s">
        <v>14</v>
      </c>
    </row>
    <row r="409" spans="1:4" x14ac:dyDescent="0.25">
      <c r="A409" s="11" t="s">
        <v>20</v>
      </c>
      <c r="B409">
        <v>980</v>
      </c>
      <c r="D409" s="12" t="s">
        <v>14</v>
      </c>
    </row>
    <row r="410" spans="1:4" x14ac:dyDescent="0.25">
      <c r="A410" s="11" t="s">
        <v>20</v>
      </c>
      <c r="B410">
        <v>536</v>
      </c>
      <c r="D410" s="12" t="s">
        <v>14</v>
      </c>
    </row>
    <row r="411" spans="1:4" x14ac:dyDescent="0.25">
      <c r="A411" s="11" t="s">
        <v>20</v>
      </c>
      <c r="B411">
        <v>1991</v>
      </c>
      <c r="D411" s="12" t="s">
        <v>14</v>
      </c>
    </row>
    <row r="412" spans="1:4" x14ac:dyDescent="0.25">
      <c r="A412" s="11" t="s">
        <v>20</v>
      </c>
      <c r="B412">
        <v>180</v>
      </c>
      <c r="D412" s="12" t="s">
        <v>14</v>
      </c>
    </row>
    <row r="413" spans="1:4" x14ac:dyDescent="0.25">
      <c r="A413" s="11" t="s">
        <v>20</v>
      </c>
      <c r="B413">
        <v>130</v>
      </c>
      <c r="D413" s="12" t="s">
        <v>14</v>
      </c>
    </row>
    <row r="414" spans="1:4" x14ac:dyDescent="0.25">
      <c r="A414" s="11" t="s">
        <v>20</v>
      </c>
      <c r="B414">
        <v>122</v>
      </c>
      <c r="D414" s="12" t="s">
        <v>14</v>
      </c>
    </row>
    <row r="415" spans="1:4" x14ac:dyDescent="0.25">
      <c r="A415" s="11" t="s">
        <v>20</v>
      </c>
      <c r="B415">
        <v>140</v>
      </c>
      <c r="D415" s="12" t="s">
        <v>14</v>
      </c>
    </row>
    <row r="416" spans="1:4" x14ac:dyDescent="0.25">
      <c r="A416" s="11" t="s">
        <v>20</v>
      </c>
      <c r="B416">
        <v>3388</v>
      </c>
      <c r="D416" s="12" t="s">
        <v>14</v>
      </c>
    </row>
    <row r="417" spans="1:4" x14ac:dyDescent="0.25">
      <c r="A417" s="11" t="s">
        <v>20</v>
      </c>
      <c r="B417">
        <v>280</v>
      </c>
      <c r="D417" s="12" t="s">
        <v>14</v>
      </c>
    </row>
    <row r="418" spans="1:4" x14ac:dyDescent="0.25">
      <c r="A418" s="11" t="s">
        <v>20</v>
      </c>
      <c r="B418">
        <v>366</v>
      </c>
      <c r="D418" s="12" t="s">
        <v>14</v>
      </c>
    </row>
    <row r="419" spans="1:4" x14ac:dyDescent="0.25">
      <c r="A419" s="11" t="s">
        <v>20</v>
      </c>
      <c r="B419">
        <v>270</v>
      </c>
      <c r="D419" s="12" t="s">
        <v>14</v>
      </c>
    </row>
    <row r="420" spans="1:4" x14ac:dyDescent="0.25">
      <c r="A420" s="11" t="s">
        <v>20</v>
      </c>
      <c r="B420">
        <v>137</v>
      </c>
      <c r="D420" s="12" t="s">
        <v>14</v>
      </c>
    </row>
    <row r="421" spans="1:4" x14ac:dyDescent="0.25">
      <c r="A421" s="11" t="s">
        <v>20</v>
      </c>
      <c r="B421">
        <v>3205</v>
      </c>
      <c r="D421" s="12" t="s">
        <v>14</v>
      </c>
    </row>
    <row r="422" spans="1:4" x14ac:dyDescent="0.25">
      <c r="A422" s="11" t="s">
        <v>20</v>
      </c>
      <c r="B422">
        <v>288</v>
      </c>
      <c r="D422" s="12" t="s">
        <v>14</v>
      </c>
    </row>
    <row r="423" spans="1:4" x14ac:dyDescent="0.25">
      <c r="A423" s="11" t="s">
        <v>20</v>
      </c>
      <c r="B423">
        <v>148</v>
      </c>
      <c r="D423" s="12" t="s">
        <v>14</v>
      </c>
    </row>
    <row r="424" spans="1:4" x14ac:dyDescent="0.25">
      <c r="A424" s="11" t="s">
        <v>20</v>
      </c>
      <c r="B424">
        <v>114</v>
      </c>
      <c r="D424" s="12" t="s">
        <v>14</v>
      </c>
    </row>
    <row r="425" spans="1:4" x14ac:dyDescent="0.25">
      <c r="A425" s="11" t="s">
        <v>20</v>
      </c>
      <c r="B425">
        <v>1518</v>
      </c>
      <c r="D425" s="12" t="s">
        <v>14</v>
      </c>
    </row>
    <row r="426" spans="1:4" x14ac:dyDescent="0.25">
      <c r="A426" s="11" t="s">
        <v>20</v>
      </c>
      <c r="B426">
        <v>166</v>
      </c>
      <c r="D426" s="12" t="s">
        <v>14</v>
      </c>
    </row>
    <row r="427" spans="1:4" x14ac:dyDescent="0.25">
      <c r="A427" s="11" t="s">
        <v>20</v>
      </c>
      <c r="B427">
        <v>100</v>
      </c>
      <c r="D427" s="12" t="s">
        <v>14</v>
      </c>
    </row>
    <row r="428" spans="1:4" x14ac:dyDescent="0.25">
      <c r="A428" s="11" t="s">
        <v>20</v>
      </c>
      <c r="B428">
        <v>235</v>
      </c>
      <c r="D428" s="12" t="s">
        <v>14</v>
      </c>
    </row>
    <row r="429" spans="1:4" x14ac:dyDescent="0.25">
      <c r="A429" s="11" t="s">
        <v>20</v>
      </c>
      <c r="B429">
        <v>148</v>
      </c>
      <c r="D429" s="12" t="s">
        <v>14</v>
      </c>
    </row>
    <row r="430" spans="1:4" x14ac:dyDescent="0.25">
      <c r="A430" s="11" t="s">
        <v>20</v>
      </c>
      <c r="B430">
        <v>198</v>
      </c>
      <c r="D430" s="12" t="s">
        <v>14</v>
      </c>
    </row>
    <row r="431" spans="1:4" x14ac:dyDescent="0.25">
      <c r="A431" s="11" t="s">
        <v>20</v>
      </c>
      <c r="B431">
        <v>150</v>
      </c>
      <c r="D431" s="12" t="s">
        <v>14</v>
      </c>
    </row>
    <row r="432" spans="1:4" x14ac:dyDescent="0.25">
      <c r="A432" s="11" t="s">
        <v>20</v>
      </c>
      <c r="B432">
        <v>216</v>
      </c>
      <c r="D432" s="12" t="s">
        <v>14</v>
      </c>
    </row>
    <row r="433" spans="1:4" x14ac:dyDescent="0.25">
      <c r="A433" s="11" t="s">
        <v>20</v>
      </c>
      <c r="B433">
        <v>5139</v>
      </c>
      <c r="D433" s="12" t="s">
        <v>14</v>
      </c>
    </row>
    <row r="434" spans="1:4" x14ac:dyDescent="0.25">
      <c r="A434" s="11" t="s">
        <v>20</v>
      </c>
      <c r="B434">
        <v>2353</v>
      </c>
      <c r="D434" s="12" t="s">
        <v>14</v>
      </c>
    </row>
    <row r="435" spans="1:4" x14ac:dyDescent="0.25">
      <c r="A435" s="11" t="s">
        <v>20</v>
      </c>
      <c r="B435">
        <v>78</v>
      </c>
      <c r="D435" s="12" t="s">
        <v>14</v>
      </c>
    </row>
    <row r="436" spans="1:4" x14ac:dyDescent="0.25">
      <c r="A436" s="11" t="s">
        <v>20</v>
      </c>
      <c r="B436">
        <v>174</v>
      </c>
      <c r="D436" s="12" t="s">
        <v>14</v>
      </c>
    </row>
    <row r="437" spans="1:4" x14ac:dyDescent="0.25">
      <c r="A437" s="11" t="s">
        <v>20</v>
      </c>
      <c r="B437">
        <v>164</v>
      </c>
      <c r="D437" s="12" t="s">
        <v>14</v>
      </c>
    </row>
    <row r="438" spans="1:4" x14ac:dyDescent="0.25">
      <c r="A438" s="11" t="s">
        <v>20</v>
      </c>
      <c r="B438">
        <v>161</v>
      </c>
      <c r="D438" s="12" t="s">
        <v>14</v>
      </c>
    </row>
    <row r="439" spans="1:4" x14ac:dyDescent="0.25">
      <c r="A439" s="11" t="s">
        <v>20</v>
      </c>
      <c r="B439">
        <v>138</v>
      </c>
      <c r="D439" s="12" t="s">
        <v>14</v>
      </c>
    </row>
    <row r="440" spans="1:4" x14ac:dyDescent="0.25">
      <c r="A440" s="11" t="s">
        <v>20</v>
      </c>
      <c r="B440">
        <v>3308</v>
      </c>
      <c r="D440" s="12" t="s">
        <v>14</v>
      </c>
    </row>
    <row r="441" spans="1:4" x14ac:dyDescent="0.25">
      <c r="A441" s="11" t="s">
        <v>20</v>
      </c>
      <c r="B441">
        <v>127</v>
      </c>
      <c r="D441" s="12" t="s">
        <v>14</v>
      </c>
    </row>
    <row r="442" spans="1:4" x14ac:dyDescent="0.25">
      <c r="A442" s="11" t="s">
        <v>20</v>
      </c>
      <c r="B442">
        <v>207</v>
      </c>
      <c r="D442" s="12" t="s">
        <v>14</v>
      </c>
    </row>
    <row r="443" spans="1:4" x14ac:dyDescent="0.25">
      <c r="A443" s="11" t="s">
        <v>20</v>
      </c>
      <c r="B443">
        <v>181</v>
      </c>
      <c r="D443" s="12" t="s">
        <v>14</v>
      </c>
    </row>
    <row r="444" spans="1:4" x14ac:dyDescent="0.25">
      <c r="A444" s="11" t="s">
        <v>20</v>
      </c>
      <c r="B444">
        <v>110</v>
      </c>
      <c r="D444" s="12" t="s">
        <v>14</v>
      </c>
    </row>
    <row r="445" spans="1:4" x14ac:dyDescent="0.25">
      <c r="A445" s="11" t="s">
        <v>20</v>
      </c>
      <c r="B445">
        <v>185</v>
      </c>
      <c r="D445" s="12" t="s">
        <v>14</v>
      </c>
    </row>
    <row r="446" spans="1:4" x14ac:dyDescent="0.25">
      <c r="A446" s="11" t="s">
        <v>20</v>
      </c>
      <c r="B446">
        <v>121</v>
      </c>
      <c r="D446" s="12" t="s">
        <v>14</v>
      </c>
    </row>
    <row r="447" spans="1:4" x14ac:dyDescent="0.25">
      <c r="A447" s="11" t="s">
        <v>20</v>
      </c>
      <c r="B447">
        <v>106</v>
      </c>
      <c r="D447" s="12" t="s">
        <v>14</v>
      </c>
    </row>
    <row r="448" spans="1:4" x14ac:dyDescent="0.25">
      <c r="A448" s="11" t="s">
        <v>20</v>
      </c>
      <c r="B448">
        <v>142</v>
      </c>
      <c r="D448" s="12" t="s">
        <v>14</v>
      </c>
    </row>
    <row r="449" spans="1:4" x14ac:dyDescent="0.25">
      <c r="A449" s="11" t="s">
        <v>20</v>
      </c>
      <c r="B449">
        <v>233</v>
      </c>
      <c r="D449" s="12" t="s">
        <v>14</v>
      </c>
    </row>
    <row r="450" spans="1:4" x14ac:dyDescent="0.25">
      <c r="A450" s="11" t="s">
        <v>20</v>
      </c>
      <c r="B450">
        <v>218</v>
      </c>
      <c r="D450" s="12" t="s">
        <v>14</v>
      </c>
    </row>
    <row r="451" spans="1:4" x14ac:dyDescent="0.25">
      <c r="A451" s="11" t="s">
        <v>20</v>
      </c>
      <c r="B451">
        <v>76</v>
      </c>
      <c r="D451" s="12" t="s">
        <v>14</v>
      </c>
    </row>
    <row r="452" spans="1:4" x14ac:dyDescent="0.25">
      <c r="A452" s="11" t="s">
        <v>20</v>
      </c>
      <c r="B452">
        <v>43</v>
      </c>
      <c r="D452" s="12" t="s">
        <v>14</v>
      </c>
    </row>
    <row r="453" spans="1:4" x14ac:dyDescent="0.25">
      <c r="A453" s="11" t="s">
        <v>20</v>
      </c>
      <c r="B453">
        <v>221</v>
      </c>
      <c r="D453" s="12" t="s">
        <v>14</v>
      </c>
    </row>
    <row r="454" spans="1:4" x14ac:dyDescent="0.25">
      <c r="A454" s="11" t="s">
        <v>20</v>
      </c>
      <c r="B454">
        <v>2805</v>
      </c>
      <c r="D454" s="12" t="s">
        <v>14</v>
      </c>
    </row>
    <row r="455" spans="1:4" x14ac:dyDescent="0.25">
      <c r="A455" s="11" t="s">
        <v>20</v>
      </c>
      <c r="B455">
        <v>68</v>
      </c>
      <c r="D455" s="12" t="s">
        <v>14</v>
      </c>
    </row>
    <row r="456" spans="1:4" x14ac:dyDescent="0.25">
      <c r="A456" s="11" t="s">
        <v>20</v>
      </c>
      <c r="B456">
        <v>183</v>
      </c>
      <c r="D456" s="12" t="s">
        <v>14</v>
      </c>
    </row>
    <row r="457" spans="1:4" x14ac:dyDescent="0.25">
      <c r="A457" s="11" t="s">
        <v>20</v>
      </c>
      <c r="B457">
        <v>133</v>
      </c>
      <c r="D457" s="12" t="s">
        <v>14</v>
      </c>
    </row>
    <row r="458" spans="1:4" x14ac:dyDescent="0.25">
      <c r="A458" s="11" t="s">
        <v>20</v>
      </c>
      <c r="B458">
        <v>2489</v>
      </c>
      <c r="D458" s="12" t="s">
        <v>14</v>
      </c>
    </row>
    <row r="459" spans="1:4" x14ac:dyDescent="0.25">
      <c r="A459" s="11" t="s">
        <v>20</v>
      </c>
      <c r="B459">
        <v>69</v>
      </c>
      <c r="D459" s="12" t="s">
        <v>14</v>
      </c>
    </row>
    <row r="460" spans="1:4" x14ac:dyDescent="0.25">
      <c r="A460" s="11" t="s">
        <v>20</v>
      </c>
      <c r="B460">
        <v>279</v>
      </c>
      <c r="D460" s="12" t="s">
        <v>14</v>
      </c>
    </row>
    <row r="461" spans="1:4" x14ac:dyDescent="0.25">
      <c r="A461" s="11" t="s">
        <v>20</v>
      </c>
      <c r="B461">
        <v>210</v>
      </c>
      <c r="D461" s="12" t="s">
        <v>14</v>
      </c>
    </row>
    <row r="462" spans="1:4" x14ac:dyDescent="0.25">
      <c r="A462" s="11" t="s">
        <v>20</v>
      </c>
      <c r="B462">
        <v>2100</v>
      </c>
      <c r="D462" s="12" t="s">
        <v>14</v>
      </c>
    </row>
    <row r="463" spans="1:4" x14ac:dyDescent="0.25">
      <c r="A463" s="11" t="s">
        <v>20</v>
      </c>
      <c r="B463">
        <v>252</v>
      </c>
      <c r="D463" s="12" t="s">
        <v>14</v>
      </c>
    </row>
    <row r="464" spans="1:4" x14ac:dyDescent="0.25">
      <c r="A464" s="11" t="s">
        <v>20</v>
      </c>
      <c r="B464">
        <v>1280</v>
      </c>
      <c r="D464" s="12" t="s">
        <v>14</v>
      </c>
    </row>
    <row r="465" spans="1:4" x14ac:dyDescent="0.25">
      <c r="A465" s="11" t="s">
        <v>20</v>
      </c>
      <c r="B465">
        <v>157</v>
      </c>
      <c r="D465" s="12" t="s">
        <v>14</v>
      </c>
    </row>
    <row r="466" spans="1:4" x14ac:dyDescent="0.25">
      <c r="A466" s="11" t="s">
        <v>20</v>
      </c>
      <c r="B466">
        <v>194</v>
      </c>
      <c r="D466" s="12" t="s">
        <v>14</v>
      </c>
    </row>
    <row r="467" spans="1:4" x14ac:dyDescent="0.25">
      <c r="A467" s="11" t="s">
        <v>20</v>
      </c>
      <c r="B467">
        <v>82</v>
      </c>
      <c r="D467" s="12" t="s">
        <v>14</v>
      </c>
    </row>
    <row r="468" spans="1:4" x14ac:dyDescent="0.25">
      <c r="A468" s="11" t="s">
        <v>20</v>
      </c>
      <c r="B468">
        <v>4233</v>
      </c>
      <c r="D468" s="12" t="s">
        <v>14</v>
      </c>
    </row>
    <row r="469" spans="1:4" x14ac:dyDescent="0.25">
      <c r="A469" s="11" t="s">
        <v>20</v>
      </c>
      <c r="B469">
        <v>1297</v>
      </c>
      <c r="D469" s="12" t="s">
        <v>14</v>
      </c>
    </row>
    <row r="470" spans="1:4" x14ac:dyDescent="0.25">
      <c r="A470" s="11" t="s">
        <v>20</v>
      </c>
      <c r="B470">
        <v>165</v>
      </c>
      <c r="D470" s="12" t="s">
        <v>14</v>
      </c>
    </row>
    <row r="471" spans="1:4" x14ac:dyDescent="0.25">
      <c r="A471" s="11" t="s">
        <v>20</v>
      </c>
      <c r="B471">
        <v>119</v>
      </c>
      <c r="D471" s="12" t="s">
        <v>14</v>
      </c>
    </row>
    <row r="472" spans="1:4" x14ac:dyDescent="0.25">
      <c r="A472" s="11" t="s">
        <v>20</v>
      </c>
      <c r="B472">
        <v>1797</v>
      </c>
      <c r="D472" s="12" t="s">
        <v>14</v>
      </c>
    </row>
    <row r="473" spans="1:4" x14ac:dyDescent="0.25">
      <c r="A473" s="11" t="s">
        <v>20</v>
      </c>
      <c r="B473">
        <v>261</v>
      </c>
      <c r="D473" s="12" t="s">
        <v>14</v>
      </c>
    </row>
    <row r="474" spans="1:4" x14ac:dyDescent="0.25">
      <c r="A474" s="11" t="s">
        <v>20</v>
      </c>
      <c r="B474">
        <v>157</v>
      </c>
      <c r="D474" s="12" t="s">
        <v>14</v>
      </c>
    </row>
    <row r="475" spans="1:4" x14ac:dyDescent="0.25">
      <c r="A475" s="11" t="s">
        <v>20</v>
      </c>
      <c r="B475">
        <v>3533</v>
      </c>
      <c r="D475" s="12" t="s">
        <v>14</v>
      </c>
    </row>
    <row r="476" spans="1:4" x14ac:dyDescent="0.25">
      <c r="A476" s="11" t="s">
        <v>20</v>
      </c>
      <c r="B476">
        <v>155</v>
      </c>
      <c r="D476" s="12" t="s">
        <v>14</v>
      </c>
    </row>
    <row r="477" spans="1:4" x14ac:dyDescent="0.25">
      <c r="A477" s="11" t="s">
        <v>20</v>
      </c>
      <c r="B477">
        <v>132</v>
      </c>
      <c r="D477" s="12" t="s">
        <v>14</v>
      </c>
    </row>
    <row r="478" spans="1:4" x14ac:dyDescent="0.25">
      <c r="A478" s="11" t="s">
        <v>20</v>
      </c>
      <c r="B478">
        <v>1354</v>
      </c>
      <c r="D478" s="12" t="s">
        <v>14</v>
      </c>
    </row>
    <row r="479" spans="1:4" x14ac:dyDescent="0.25">
      <c r="A479" s="11" t="s">
        <v>20</v>
      </c>
      <c r="B479">
        <v>48</v>
      </c>
      <c r="D479" s="12" t="s">
        <v>14</v>
      </c>
    </row>
    <row r="480" spans="1:4" x14ac:dyDescent="0.25">
      <c r="A480" s="11" t="s">
        <v>20</v>
      </c>
      <c r="B480">
        <v>110</v>
      </c>
      <c r="D480" s="12" t="s">
        <v>14</v>
      </c>
    </row>
    <row r="481" spans="1:4" x14ac:dyDescent="0.25">
      <c r="A481" s="11" t="s">
        <v>20</v>
      </c>
      <c r="B481">
        <v>172</v>
      </c>
      <c r="D481" s="12" t="s">
        <v>14</v>
      </c>
    </row>
    <row r="482" spans="1:4" x14ac:dyDescent="0.25">
      <c r="A482" s="11" t="s">
        <v>20</v>
      </c>
      <c r="B482">
        <v>307</v>
      </c>
      <c r="D482" s="12" t="s">
        <v>14</v>
      </c>
    </row>
    <row r="483" spans="1:4" x14ac:dyDescent="0.25">
      <c r="A483" s="11" t="s">
        <v>20</v>
      </c>
      <c r="B483">
        <v>160</v>
      </c>
      <c r="D483" s="12" t="s">
        <v>14</v>
      </c>
    </row>
    <row r="484" spans="1:4" x14ac:dyDescent="0.25">
      <c r="A484" s="11" t="s">
        <v>20</v>
      </c>
      <c r="B484">
        <v>1467</v>
      </c>
      <c r="D484" s="12" t="s">
        <v>14</v>
      </c>
    </row>
    <row r="485" spans="1:4" x14ac:dyDescent="0.25">
      <c r="A485" s="11" t="s">
        <v>20</v>
      </c>
      <c r="B485">
        <v>2662</v>
      </c>
      <c r="D485" s="12" t="s">
        <v>14</v>
      </c>
    </row>
    <row r="486" spans="1:4" x14ac:dyDescent="0.25">
      <c r="A486" s="11" t="s">
        <v>20</v>
      </c>
      <c r="B486">
        <v>452</v>
      </c>
      <c r="D486" s="12" t="s">
        <v>14</v>
      </c>
    </row>
    <row r="487" spans="1:4" x14ac:dyDescent="0.25">
      <c r="A487" s="11" t="s">
        <v>20</v>
      </c>
      <c r="B487">
        <v>158</v>
      </c>
      <c r="D487" s="12" t="s">
        <v>14</v>
      </c>
    </row>
    <row r="488" spans="1:4" x14ac:dyDescent="0.25">
      <c r="A488" s="11" t="s">
        <v>20</v>
      </c>
      <c r="B488">
        <v>225</v>
      </c>
      <c r="D488" s="12" t="s">
        <v>14</v>
      </c>
    </row>
    <row r="489" spans="1:4" x14ac:dyDescent="0.25">
      <c r="A489" s="11" t="s">
        <v>20</v>
      </c>
      <c r="B489">
        <v>65</v>
      </c>
      <c r="D489" s="12" t="s">
        <v>14</v>
      </c>
    </row>
    <row r="490" spans="1:4" x14ac:dyDescent="0.25">
      <c r="A490" s="11" t="s">
        <v>20</v>
      </c>
      <c r="B490">
        <v>163</v>
      </c>
      <c r="D490" s="12" t="s">
        <v>14</v>
      </c>
    </row>
    <row r="491" spans="1:4" x14ac:dyDescent="0.25">
      <c r="A491" s="11" t="s">
        <v>20</v>
      </c>
      <c r="B491">
        <v>85</v>
      </c>
      <c r="D491" s="12" t="s">
        <v>14</v>
      </c>
    </row>
    <row r="492" spans="1:4" x14ac:dyDescent="0.25">
      <c r="A492" s="11" t="s">
        <v>20</v>
      </c>
      <c r="B492">
        <v>217</v>
      </c>
      <c r="D492" s="12" t="s">
        <v>14</v>
      </c>
    </row>
    <row r="493" spans="1:4" x14ac:dyDescent="0.25">
      <c r="A493" s="11" t="s">
        <v>20</v>
      </c>
      <c r="B493">
        <v>150</v>
      </c>
      <c r="D493" s="12" t="s">
        <v>14</v>
      </c>
    </row>
    <row r="494" spans="1:4" x14ac:dyDescent="0.25">
      <c r="A494" s="11" t="s">
        <v>20</v>
      </c>
      <c r="B494">
        <v>3272</v>
      </c>
      <c r="D494" s="12" t="s">
        <v>14</v>
      </c>
    </row>
    <row r="495" spans="1:4" x14ac:dyDescent="0.25">
      <c r="A495" s="11" t="s">
        <v>20</v>
      </c>
      <c r="B495">
        <v>300</v>
      </c>
      <c r="D495" s="12" t="s">
        <v>14</v>
      </c>
    </row>
    <row r="496" spans="1:4" x14ac:dyDescent="0.25">
      <c r="A496" s="11" t="s">
        <v>20</v>
      </c>
      <c r="B496">
        <v>126</v>
      </c>
      <c r="D496" s="12" t="s">
        <v>14</v>
      </c>
    </row>
    <row r="497" spans="1:4" x14ac:dyDescent="0.25">
      <c r="A497" s="11" t="s">
        <v>20</v>
      </c>
      <c r="B497">
        <v>2320</v>
      </c>
      <c r="D497" s="12" t="s">
        <v>14</v>
      </c>
    </row>
    <row r="498" spans="1:4" x14ac:dyDescent="0.25">
      <c r="A498" s="11" t="s">
        <v>20</v>
      </c>
      <c r="B498">
        <v>81</v>
      </c>
      <c r="D498" s="12" t="s">
        <v>14</v>
      </c>
    </row>
    <row r="499" spans="1:4" x14ac:dyDescent="0.25">
      <c r="A499" s="11" t="s">
        <v>20</v>
      </c>
      <c r="B499">
        <v>1887</v>
      </c>
      <c r="D499" s="12" t="s">
        <v>14</v>
      </c>
    </row>
    <row r="500" spans="1:4" x14ac:dyDescent="0.25">
      <c r="A500" s="11" t="s">
        <v>20</v>
      </c>
      <c r="B500">
        <v>4358</v>
      </c>
      <c r="D500" s="12" t="s">
        <v>14</v>
      </c>
    </row>
    <row r="501" spans="1:4" x14ac:dyDescent="0.25">
      <c r="A501" s="11" t="s">
        <v>20</v>
      </c>
      <c r="B501">
        <v>53</v>
      </c>
      <c r="D501" s="12" t="s">
        <v>14</v>
      </c>
    </row>
    <row r="502" spans="1:4" x14ac:dyDescent="0.25">
      <c r="A502" s="11" t="s">
        <v>20</v>
      </c>
      <c r="B502">
        <v>2414</v>
      </c>
      <c r="D502" s="12" t="s">
        <v>14</v>
      </c>
    </row>
    <row r="503" spans="1:4" x14ac:dyDescent="0.25">
      <c r="A503" s="11" t="s">
        <v>20</v>
      </c>
      <c r="B503">
        <v>80</v>
      </c>
      <c r="D503" s="12" t="s">
        <v>14</v>
      </c>
    </row>
    <row r="504" spans="1:4" x14ac:dyDescent="0.25">
      <c r="A504" s="11" t="s">
        <v>20</v>
      </c>
      <c r="B504">
        <v>193</v>
      </c>
      <c r="D504" s="12" t="s">
        <v>14</v>
      </c>
    </row>
    <row r="505" spans="1:4" x14ac:dyDescent="0.25">
      <c r="A505" s="11" t="s">
        <v>20</v>
      </c>
      <c r="B505">
        <v>52</v>
      </c>
      <c r="D505" s="12" t="s">
        <v>14</v>
      </c>
    </row>
    <row r="506" spans="1:4" x14ac:dyDescent="0.25">
      <c r="A506" s="11" t="s">
        <v>20</v>
      </c>
      <c r="B506">
        <v>290</v>
      </c>
      <c r="D506" s="12" t="s">
        <v>14</v>
      </c>
    </row>
    <row r="507" spans="1:4" x14ac:dyDescent="0.25">
      <c r="A507" s="11" t="s">
        <v>20</v>
      </c>
      <c r="B507">
        <v>122</v>
      </c>
      <c r="D507" s="12" t="s">
        <v>14</v>
      </c>
    </row>
    <row r="508" spans="1:4" x14ac:dyDescent="0.25">
      <c r="A508" s="11" t="s">
        <v>20</v>
      </c>
      <c r="B508">
        <v>1470</v>
      </c>
      <c r="D508" s="12" t="s">
        <v>14</v>
      </c>
    </row>
    <row r="509" spans="1:4" x14ac:dyDescent="0.25">
      <c r="A509" s="11" t="s">
        <v>20</v>
      </c>
      <c r="B509">
        <v>165</v>
      </c>
      <c r="D509" s="12" t="s">
        <v>14</v>
      </c>
    </row>
    <row r="510" spans="1:4" x14ac:dyDescent="0.25">
      <c r="A510" s="11" t="s">
        <v>20</v>
      </c>
      <c r="B510">
        <v>182</v>
      </c>
      <c r="D510" s="12" t="s">
        <v>14</v>
      </c>
    </row>
    <row r="511" spans="1:4" x14ac:dyDescent="0.25">
      <c r="A511" s="11" t="s">
        <v>20</v>
      </c>
      <c r="B511">
        <v>199</v>
      </c>
      <c r="D511" s="12" t="s">
        <v>14</v>
      </c>
    </row>
    <row r="512" spans="1:4" x14ac:dyDescent="0.25">
      <c r="A512" s="11" t="s">
        <v>20</v>
      </c>
      <c r="B512">
        <v>56</v>
      </c>
      <c r="D512" s="12" t="s">
        <v>14</v>
      </c>
    </row>
    <row r="513" spans="1:4" x14ac:dyDescent="0.25">
      <c r="A513" s="11" t="s">
        <v>20</v>
      </c>
      <c r="B513">
        <v>1460</v>
      </c>
      <c r="D513" s="12" t="s">
        <v>14</v>
      </c>
    </row>
    <row r="514" spans="1:4" x14ac:dyDescent="0.25">
      <c r="A514" s="11" t="s">
        <v>20</v>
      </c>
      <c r="B514">
        <v>123</v>
      </c>
      <c r="D514" s="12" t="s">
        <v>14</v>
      </c>
    </row>
    <row r="515" spans="1:4" x14ac:dyDescent="0.25">
      <c r="A515" s="11" t="s">
        <v>20</v>
      </c>
      <c r="B515">
        <v>159</v>
      </c>
      <c r="D515" s="12" t="s">
        <v>14</v>
      </c>
    </row>
    <row r="516" spans="1:4" x14ac:dyDescent="0.25">
      <c r="A516" s="11" t="s">
        <v>20</v>
      </c>
      <c r="B516">
        <v>110</v>
      </c>
      <c r="D516" s="12" t="s">
        <v>14</v>
      </c>
    </row>
    <row r="517" spans="1:4" x14ac:dyDescent="0.25">
      <c r="A517" s="11" t="s">
        <v>20</v>
      </c>
      <c r="B517">
        <v>236</v>
      </c>
      <c r="D517" s="12" t="s">
        <v>14</v>
      </c>
    </row>
    <row r="518" spans="1:4" x14ac:dyDescent="0.25">
      <c r="A518" s="11" t="s">
        <v>20</v>
      </c>
      <c r="B518">
        <v>191</v>
      </c>
      <c r="D518" s="12" t="s">
        <v>14</v>
      </c>
    </row>
    <row r="519" spans="1:4" x14ac:dyDescent="0.25">
      <c r="A519" s="11" t="s">
        <v>20</v>
      </c>
      <c r="B519">
        <v>3934</v>
      </c>
      <c r="D519" s="12" t="s">
        <v>14</v>
      </c>
    </row>
    <row r="520" spans="1:4" x14ac:dyDescent="0.25">
      <c r="A520" s="11" t="s">
        <v>20</v>
      </c>
      <c r="B520">
        <v>80</v>
      </c>
      <c r="D520" s="12" t="s">
        <v>14</v>
      </c>
    </row>
    <row r="521" spans="1:4" x14ac:dyDescent="0.25">
      <c r="A521" s="11" t="s">
        <v>20</v>
      </c>
      <c r="B521">
        <v>462</v>
      </c>
      <c r="D521" s="12" t="s">
        <v>14</v>
      </c>
    </row>
    <row r="522" spans="1:4" x14ac:dyDescent="0.25">
      <c r="A522" s="11" t="s">
        <v>20</v>
      </c>
      <c r="B522">
        <v>179</v>
      </c>
      <c r="D522" s="12" t="s">
        <v>14</v>
      </c>
    </row>
    <row r="523" spans="1:4" x14ac:dyDescent="0.25">
      <c r="A523" s="11" t="s">
        <v>20</v>
      </c>
      <c r="B523">
        <v>1866</v>
      </c>
      <c r="D523" s="12" t="s">
        <v>14</v>
      </c>
    </row>
    <row r="524" spans="1:4" x14ac:dyDescent="0.25">
      <c r="A524" s="11" t="s">
        <v>20</v>
      </c>
      <c r="B524">
        <v>156</v>
      </c>
      <c r="D524" s="12" t="s">
        <v>14</v>
      </c>
    </row>
    <row r="525" spans="1:4" x14ac:dyDescent="0.25">
      <c r="A525" s="11" t="s">
        <v>20</v>
      </c>
      <c r="B525">
        <v>255</v>
      </c>
      <c r="D525" s="12" t="s">
        <v>14</v>
      </c>
    </row>
    <row r="526" spans="1:4" x14ac:dyDescent="0.25">
      <c r="A526" s="11" t="s">
        <v>20</v>
      </c>
      <c r="B526">
        <v>2261</v>
      </c>
      <c r="D526" s="12" t="s">
        <v>14</v>
      </c>
    </row>
    <row r="527" spans="1:4" x14ac:dyDescent="0.25">
      <c r="A527" s="11" t="s">
        <v>20</v>
      </c>
      <c r="B527">
        <v>40</v>
      </c>
      <c r="D527" s="12" t="s">
        <v>14</v>
      </c>
    </row>
    <row r="528" spans="1:4" x14ac:dyDescent="0.25">
      <c r="A528" s="11" t="s">
        <v>20</v>
      </c>
      <c r="B528">
        <v>2289</v>
      </c>
      <c r="D528" s="12" t="s">
        <v>14</v>
      </c>
    </row>
    <row r="529" spans="1:4" x14ac:dyDescent="0.25">
      <c r="A529" s="11" t="s">
        <v>20</v>
      </c>
      <c r="B529">
        <v>65</v>
      </c>
      <c r="D529" s="12" t="s">
        <v>14</v>
      </c>
    </row>
    <row r="530" spans="1:4" x14ac:dyDescent="0.25">
      <c r="A530" s="11" t="s">
        <v>20</v>
      </c>
      <c r="B530">
        <v>3777</v>
      </c>
      <c r="D530" s="12" t="s">
        <v>14</v>
      </c>
    </row>
    <row r="531" spans="1:4" x14ac:dyDescent="0.25">
      <c r="A531" s="11" t="s">
        <v>20</v>
      </c>
      <c r="B531">
        <v>184</v>
      </c>
      <c r="D531" s="12" t="s">
        <v>14</v>
      </c>
    </row>
    <row r="532" spans="1:4" x14ac:dyDescent="0.25">
      <c r="A532" s="11" t="s">
        <v>20</v>
      </c>
      <c r="B532">
        <v>85</v>
      </c>
      <c r="D532" s="12" t="s">
        <v>14</v>
      </c>
    </row>
    <row r="533" spans="1:4" x14ac:dyDescent="0.25">
      <c r="A533" s="11" t="s">
        <v>20</v>
      </c>
      <c r="B533">
        <v>144</v>
      </c>
      <c r="D533" s="12" t="s">
        <v>14</v>
      </c>
    </row>
    <row r="534" spans="1:4" x14ac:dyDescent="0.25">
      <c r="A534" s="11" t="s">
        <v>20</v>
      </c>
      <c r="B534">
        <v>1902</v>
      </c>
      <c r="D534" s="12" t="s">
        <v>14</v>
      </c>
    </row>
    <row r="535" spans="1:4" x14ac:dyDescent="0.25">
      <c r="A535" s="11" t="s">
        <v>20</v>
      </c>
      <c r="B535">
        <v>105</v>
      </c>
      <c r="D535" s="12" t="s">
        <v>14</v>
      </c>
    </row>
    <row r="536" spans="1:4" x14ac:dyDescent="0.25">
      <c r="A536" s="11" t="s">
        <v>20</v>
      </c>
      <c r="B536">
        <v>132</v>
      </c>
      <c r="D536" s="12" t="s">
        <v>14</v>
      </c>
    </row>
    <row r="537" spans="1:4" x14ac:dyDescent="0.25">
      <c r="A537" s="11" t="s">
        <v>20</v>
      </c>
      <c r="B537">
        <v>96</v>
      </c>
      <c r="D537" s="12" t="s">
        <v>14</v>
      </c>
    </row>
    <row r="538" spans="1:4" x14ac:dyDescent="0.25">
      <c r="A538" s="11" t="s">
        <v>20</v>
      </c>
      <c r="B538">
        <v>114</v>
      </c>
      <c r="D538" s="12" t="s">
        <v>14</v>
      </c>
    </row>
    <row r="539" spans="1:4" x14ac:dyDescent="0.25">
      <c r="A539" s="11" t="s">
        <v>20</v>
      </c>
      <c r="B539">
        <v>203</v>
      </c>
      <c r="D539" s="12" t="s">
        <v>14</v>
      </c>
    </row>
    <row r="540" spans="1:4" x14ac:dyDescent="0.25">
      <c r="A540" s="11" t="s">
        <v>20</v>
      </c>
      <c r="B540">
        <v>1559</v>
      </c>
      <c r="D540" s="12" t="s">
        <v>14</v>
      </c>
    </row>
    <row r="541" spans="1:4" x14ac:dyDescent="0.25">
      <c r="A541" s="11" t="s">
        <v>20</v>
      </c>
      <c r="B541">
        <v>1548</v>
      </c>
      <c r="D541" s="12" t="s">
        <v>14</v>
      </c>
    </row>
    <row r="542" spans="1:4" x14ac:dyDescent="0.25">
      <c r="A542" s="11" t="s">
        <v>20</v>
      </c>
      <c r="B542">
        <v>80</v>
      </c>
      <c r="D542" s="12" t="s">
        <v>14</v>
      </c>
    </row>
    <row r="543" spans="1:4" x14ac:dyDescent="0.25">
      <c r="A543" s="11" t="s">
        <v>20</v>
      </c>
      <c r="B543">
        <v>131</v>
      </c>
      <c r="D543" s="12" t="s">
        <v>14</v>
      </c>
    </row>
    <row r="544" spans="1:4" x14ac:dyDescent="0.25">
      <c r="A544" s="11" t="s">
        <v>20</v>
      </c>
      <c r="B544">
        <v>112</v>
      </c>
      <c r="D544" s="12" t="s">
        <v>14</v>
      </c>
    </row>
    <row r="545" spans="1:4" x14ac:dyDescent="0.25">
      <c r="A545" s="11" t="s">
        <v>20</v>
      </c>
      <c r="B545">
        <v>155</v>
      </c>
      <c r="D545" s="12" t="s">
        <v>14</v>
      </c>
    </row>
    <row r="546" spans="1:4" x14ac:dyDescent="0.25">
      <c r="A546" s="11" t="s">
        <v>20</v>
      </c>
      <c r="B546">
        <v>266</v>
      </c>
      <c r="D546" s="12" t="s">
        <v>14</v>
      </c>
    </row>
    <row r="547" spans="1:4" x14ac:dyDescent="0.25">
      <c r="A547" s="11" t="s">
        <v>20</v>
      </c>
      <c r="B547">
        <v>155</v>
      </c>
      <c r="D547" s="12" t="s">
        <v>14</v>
      </c>
    </row>
    <row r="548" spans="1:4" x14ac:dyDescent="0.25">
      <c r="A548" s="11" t="s">
        <v>20</v>
      </c>
      <c r="B548">
        <v>207</v>
      </c>
      <c r="D548" s="12" t="s">
        <v>14</v>
      </c>
    </row>
    <row r="549" spans="1:4" x14ac:dyDescent="0.25">
      <c r="A549" s="11" t="s">
        <v>20</v>
      </c>
      <c r="B549">
        <v>245</v>
      </c>
      <c r="D549" s="12" t="s">
        <v>14</v>
      </c>
    </row>
    <row r="550" spans="1:4" x14ac:dyDescent="0.25">
      <c r="A550" s="11" t="s">
        <v>20</v>
      </c>
      <c r="B550">
        <v>1573</v>
      </c>
      <c r="D550" s="12" t="s">
        <v>14</v>
      </c>
    </row>
    <row r="551" spans="1:4" x14ac:dyDescent="0.25">
      <c r="A551" s="11" t="s">
        <v>20</v>
      </c>
      <c r="B551">
        <v>114</v>
      </c>
      <c r="D551" s="12" t="s">
        <v>14</v>
      </c>
    </row>
    <row r="552" spans="1:4" x14ac:dyDescent="0.25">
      <c r="A552" s="11" t="s">
        <v>20</v>
      </c>
      <c r="B552">
        <v>93</v>
      </c>
      <c r="D552" s="12" t="s">
        <v>14</v>
      </c>
    </row>
    <row r="553" spans="1:4" x14ac:dyDescent="0.25">
      <c r="A553" s="11" t="s">
        <v>20</v>
      </c>
      <c r="B553">
        <v>1681</v>
      </c>
      <c r="D553" s="12" t="s">
        <v>14</v>
      </c>
    </row>
    <row r="554" spans="1:4" x14ac:dyDescent="0.25">
      <c r="A554" s="11" t="s">
        <v>20</v>
      </c>
      <c r="B554">
        <v>32</v>
      </c>
      <c r="D554" s="12" t="s">
        <v>14</v>
      </c>
    </row>
    <row r="555" spans="1:4" x14ac:dyDescent="0.25">
      <c r="A555" s="11" t="s">
        <v>20</v>
      </c>
      <c r="B555">
        <v>135</v>
      </c>
      <c r="D555" s="12" t="s">
        <v>14</v>
      </c>
    </row>
    <row r="556" spans="1:4" x14ac:dyDescent="0.25">
      <c r="A556" s="11" t="s">
        <v>20</v>
      </c>
      <c r="B556">
        <v>140</v>
      </c>
      <c r="D556" s="12" t="s">
        <v>14</v>
      </c>
    </row>
    <row r="557" spans="1:4" x14ac:dyDescent="0.25">
      <c r="A557" s="11" t="s">
        <v>20</v>
      </c>
      <c r="B557">
        <v>92</v>
      </c>
      <c r="D557" s="12" t="s">
        <v>14</v>
      </c>
    </row>
    <row r="558" spans="1:4" x14ac:dyDescent="0.25">
      <c r="A558" s="11" t="s">
        <v>20</v>
      </c>
      <c r="B558">
        <v>1015</v>
      </c>
      <c r="D558" s="12" t="s">
        <v>14</v>
      </c>
    </row>
    <row r="559" spans="1:4" x14ac:dyDescent="0.25">
      <c r="A559" s="11" t="s">
        <v>20</v>
      </c>
      <c r="B559">
        <v>323</v>
      </c>
      <c r="D559" s="12" t="s">
        <v>14</v>
      </c>
    </row>
    <row r="560" spans="1:4" x14ac:dyDescent="0.25">
      <c r="A560" s="11" t="s">
        <v>20</v>
      </c>
      <c r="B560">
        <v>2326</v>
      </c>
      <c r="D560" s="12" t="s">
        <v>14</v>
      </c>
    </row>
    <row r="561" spans="1:4" x14ac:dyDescent="0.25">
      <c r="A561" s="11" t="s">
        <v>20</v>
      </c>
      <c r="B561">
        <v>381</v>
      </c>
      <c r="D561" s="12" t="s">
        <v>14</v>
      </c>
    </row>
    <row r="562" spans="1:4" x14ac:dyDescent="0.25">
      <c r="A562" s="11" t="s">
        <v>20</v>
      </c>
      <c r="B562">
        <v>480</v>
      </c>
      <c r="D562" s="12" t="s">
        <v>14</v>
      </c>
    </row>
    <row r="563" spans="1:4" x14ac:dyDescent="0.25">
      <c r="A563" s="11" t="s">
        <v>20</v>
      </c>
      <c r="B563">
        <v>226</v>
      </c>
      <c r="D563" s="12" t="s">
        <v>14</v>
      </c>
    </row>
    <row r="564" spans="1:4" x14ac:dyDescent="0.25">
      <c r="A564" s="11" t="s">
        <v>20</v>
      </c>
      <c r="B564">
        <v>241</v>
      </c>
      <c r="D564" s="12" t="s">
        <v>14</v>
      </c>
    </row>
    <row r="565" spans="1:4" x14ac:dyDescent="0.25">
      <c r="A565" s="11" t="s">
        <v>20</v>
      </c>
      <c r="B565">
        <v>132</v>
      </c>
      <c r="D565" s="12" t="s">
        <v>14</v>
      </c>
    </row>
    <row r="566" spans="1:4" x14ac:dyDescent="0.25">
      <c r="A566" s="11" t="s">
        <v>20</v>
      </c>
      <c r="B566">
        <v>2043</v>
      </c>
      <c r="D566" s="12" t="s">
        <v>14</v>
      </c>
    </row>
  </sheetData>
  <conditionalFormatting sqref="A2:A5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Subcategory Statistics</vt:lpstr>
      <vt:lpstr>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Kehleboe Gongloe</cp:lastModifiedBy>
  <dcterms:created xsi:type="dcterms:W3CDTF">2021-09-29T18:52:28Z</dcterms:created>
  <dcterms:modified xsi:type="dcterms:W3CDTF">2024-10-04T00:31:12Z</dcterms:modified>
</cp:coreProperties>
</file>