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leiades\workspace\cyborg\"/>
    </mc:Choice>
  </mc:AlternateContent>
  <bookViews>
    <workbookView xWindow="0" yWindow="0" windowWidth="24315" windowHeight="10395" activeTab="3"/>
  </bookViews>
  <sheets>
    <sheet name="DEFOX" sheetId="2" r:id="rId1"/>
    <sheet name="mirror" sheetId="5" r:id="rId2"/>
    <sheet name="fold" sheetId="3" r:id="rId3"/>
    <sheet name="cyborg" sheetId="1" r:id="rId4"/>
    <sheet name="intersection" sheetId="4" r:id="rId5"/>
  </sheets>
  <definedNames>
    <definedName name="M_U" localSheetId="1">mirror!$E$92:$F$93</definedName>
    <definedName name="SIGMA">{0,-1;1,0}</definedName>
    <definedName name="V_N" localSheetId="2">fold!$E$89:$F$89</definedName>
    <definedName name="V_N" localSheetId="1">mirror!$E$89:$F$89</definedName>
    <definedName name="V_NN" localSheetId="1">mirror!$E$94:$F$94</definedName>
    <definedName name="V_S" localSheetId="2">fold!$E$86:$F$86</definedName>
    <definedName name="V_S" localSheetId="1">mirror!$E$86:$F$86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4" i="1"/>
  <c r="D75" i="1" s="1"/>
  <c r="C21" i="1"/>
  <c r="C13" i="1"/>
  <c r="C14" i="1"/>
  <c r="C15" i="1" s="1"/>
  <c r="C16" i="1"/>
  <c r="C17" i="1" s="1"/>
  <c r="C18" i="1" s="1"/>
  <c r="C20" i="1"/>
  <c r="C19" i="1"/>
  <c r="E73" i="1"/>
  <c r="F73" i="1" s="1"/>
  <c r="E72" i="1"/>
  <c r="F72" i="1" s="1"/>
  <c r="F74" i="1" s="1"/>
  <c r="F81" i="1" s="1"/>
  <c r="F65" i="1" a="1"/>
  <c r="F66" i="1" s="1"/>
  <c r="F63" i="1" a="1"/>
  <c r="F64" i="1" s="1"/>
  <c r="O61" i="1" a="1"/>
  <c r="O62" i="1" s="1"/>
  <c r="N61" i="1" a="1"/>
  <c r="F61" i="1" a="1"/>
  <c r="F62" i="1" s="1"/>
  <c r="F59" i="1" a="1"/>
  <c r="F60" i="1" s="1"/>
  <c r="F57" i="1" a="1"/>
  <c r="F58" i="1" s="1"/>
  <c r="O55" i="1" a="1"/>
  <c r="O56" i="1" s="1"/>
  <c r="N55" i="1" a="1"/>
  <c r="N55" i="1" s="1"/>
  <c r="F55" i="1" a="1"/>
  <c r="F56" i="1" s="1"/>
  <c r="F53" i="1" a="1"/>
  <c r="F54" i="1" s="1"/>
  <c r="F51" i="1" a="1"/>
  <c r="F52" i="1" s="1"/>
  <c r="O49" i="1" a="1"/>
  <c r="O49" i="1" s="1"/>
  <c r="N49" i="1" a="1"/>
  <c r="N49" i="1" s="1"/>
  <c r="F49" i="1" a="1"/>
  <c r="F50" i="1" s="1"/>
  <c r="F47" i="1" a="1"/>
  <c r="F48" i="1" s="1"/>
  <c r="F45" i="1" a="1"/>
  <c r="F46" i="1" s="1"/>
  <c r="O43" i="1" a="1"/>
  <c r="O44" i="1" s="1"/>
  <c r="N43" i="1" a="1"/>
  <c r="N44" i="1" s="1"/>
  <c r="F43" i="1" a="1"/>
  <c r="F43" i="1" s="1"/>
  <c r="O35" i="1" a="1"/>
  <c r="O35" i="1" s="1"/>
  <c r="N35" i="1" a="1"/>
  <c r="N35" i="1" s="1"/>
  <c r="F41" i="1" a="1"/>
  <c r="F42" i="1" s="1"/>
  <c r="F39" i="1" a="1"/>
  <c r="F40" i="1" s="1"/>
  <c r="F37" i="1" a="1"/>
  <c r="F38" i="1" s="1"/>
  <c r="F35" i="1" a="1"/>
  <c r="F35" i="1" s="1"/>
  <c r="G41" i="1" a="1"/>
  <c r="G41" i="1" s="1"/>
  <c r="F83" i="1" l="1"/>
  <c r="D83" i="1"/>
  <c r="F77" i="1"/>
  <c r="D77" i="1"/>
  <c r="D81" i="1"/>
  <c r="D82" i="1"/>
  <c r="D84" i="1"/>
  <c r="F84" i="1"/>
  <c r="F82" i="1"/>
  <c r="F78" i="1"/>
  <c r="D78" i="1"/>
  <c r="F76" i="1"/>
  <c r="D76" i="1"/>
  <c r="F75" i="1"/>
  <c r="E74" i="1"/>
  <c r="O36" i="1"/>
  <c r="F63" i="1"/>
  <c r="F65" i="1"/>
  <c r="O61" i="1"/>
  <c r="F61" i="1"/>
  <c r="F57" i="1"/>
  <c r="F59" i="1"/>
  <c r="O55" i="1"/>
  <c r="N56" i="1"/>
  <c r="F55" i="1"/>
  <c r="F51" i="1"/>
  <c r="F53" i="1"/>
  <c r="O50" i="1"/>
  <c r="F49" i="1"/>
  <c r="N50" i="1"/>
  <c r="F44" i="1"/>
  <c r="F45" i="1"/>
  <c r="F47" i="1"/>
  <c r="O43" i="1"/>
  <c r="N43" i="1"/>
  <c r="N36" i="1"/>
  <c r="F41" i="1"/>
  <c r="F39" i="1"/>
  <c r="F37" i="1"/>
  <c r="F36" i="1"/>
  <c r="G42" i="1"/>
  <c r="D175" i="3"/>
  <c r="E175" i="3"/>
  <c r="D176" i="3"/>
  <c r="E176" i="3"/>
  <c r="C176" i="3"/>
  <c r="C175" i="3"/>
  <c r="D154" i="3"/>
  <c r="C154" i="3"/>
  <c r="D153" i="3"/>
  <c r="C153" i="3"/>
  <c r="D150" i="3"/>
  <c r="C150" i="3"/>
  <c r="D149" i="3"/>
  <c r="C149" i="3"/>
  <c r="D146" i="3"/>
  <c r="C146" i="3"/>
  <c r="D145" i="3"/>
  <c r="C145" i="3"/>
  <c r="D141" i="3"/>
  <c r="D142" i="3"/>
  <c r="C142" i="3"/>
  <c r="C141" i="3"/>
  <c r="E77" i="1" l="1"/>
  <c r="E83" i="1"/>
  <c r="E81" i="1"/>
  <c r="E82" i="1"/>
  <c r="E84" i="1"/>
  <c r="E75" i="1"/>
  <c r="E76" i="1"/>
  <c r="E78" i="1"/>
  <c r="G65" i="1" a="1"/>
  <c r="G65" i="1" s="1"/>
  <c r="L55" i="1" a="1"/>
  <c r="L55" i="1" s="1"/>
  <c r="G57" i="1" a="1"/>
  <c r="G58" i="1" s="1"/>
  <c r="M61" i="1" a="1"/>
  <c r="M62" i="1" s="1"/>
  <c r="G43" i="1" a="1"/>
  <c r="G44" i="1" s="1"/>
  <c r="G51" i="1" a="1"/>
  <c r="G52" i="1" s="1"/>
  <c r="G59" i="1" a="1"/>
  <c r="G60" i="1" s="1"/>
  <c r="L61" i="1" a="1"/>
  <c r="L61" i="1" s="1"/>
  <c r="G49" i="1" a="1"/>
  <c r="G49" i="1" s="1"/>
  <c r="G63" i="1" a="1"/>
  <c r="G64" i="1" s="1"/>
  <c r="G55" i="1" a="1"/>
  <c r="G56" i="1" s="1"/>
  <c r="G61" i="1" a="1"/>
  <c r="G53" i="1" a="1"/>
  <c r="G54" i="1" s="1"/>
  <c r="M55" i="1" a="1"/>
  <c r="M56" i="1" s="1"/>
  <c r="G45" i="1" a="1"/>
  <c r="G45" i="1" s="1"/>
  <c r="M43" i="1" a="1"/>
  <c r="M44" i="1" s="1"/>
  <c r="L43" i="1" a="1"/>
  <c r="L44" i="1" s="1"/>
  <c r="M49" i="1" a="1"/>
  <c r="M49" i="1" s="1"/>
  <c r="L49" i="1" a="1"/>
  <c r="L50" i="1" s="1"/>
  <c r="G47" i="1" a="1"/>
  <c r="G47" i="1" s="1"/>
  <c r="M35" i="1" a="1"/>
  <c r="M35" i="1" s="1"/>
  <c r="L35" i="1" a="1"/>
  <c r="L35" i="1" s="1"/>
  <c r="G37" i="1" a="1"/>
  <c r="G37" i="1" s="1"/>
  <c r="G39" i="1" a="1"/>
  <c r="G40" i="1" s="1"/>
  <c r="G35" i="1" a="1"/>
  <c r="G36" i="1" s="1"/>
  <c r="C184" i="3" a="1"/>
  <c r="C184" i="3" s="1"/>
  <c r="D184" i="3" a="1"/>
  <c r="D184" i="3" s="1"/>
  <c r="E146" i="3"/>
  <c r="F145" i="3" s="1"/>
  <c r="E153" i="3"/>
  <c r="F154" i="3" s="1"/>
  <c r="E154" i="3"/>
  <c r="F153" i="3" s="1"/>
  <c r="E149" i="3"/>
  <c r="F150" i="3" s="1"/>
  <c r="E150" i="3"/>
  <c r="F149" i="3" s="1"/>
  <c r="E145" i="3"/>
  <c r="F146" i="3" s="1"/>
  <c r="E142" i="3"/>
  <c r="F141" i="3" s="1"/>
  <c r="E141" i="3"/>
  <c r="F142" i="3" s="1"/>
  <c r="E88" i="5"/>
  <c r="F88" i="5"/>
  <c r="E89" i="5"/>
  <c r="F89" i="5"/>
  <c r="E92" i="5" a="1"/>
  <c r="E92" i="5" s="1"/>
  <c r="E94" i="5" a="1"/>
  <c r="F94" i="5" s="1"/>
  <c r="E99" i="5"/>
  <c r="F99" i="5"/>
  <c r="E100" i="5"/>
  <c r="F100" i="5"/>
  <c r="E101" i="5"/>
  <c r="F101" i="5"/>
  <c r="E102" i="5"/>
  <c r="F102" i="5"/>
  <c r="G66" i="1" l="1"/>
  <c r="H65" i="1" s="1" a="1"/>
  <c r="H65" i="1" s="1"/>
  <c r="L56" i="1"/>
  <c r="G43" i="1"/>
  <c r="H43" i="1" s="1" a="1"/>
  <c r="H43" i="1" s="1"/>
  <c r="G50" i="1"/>
  <c r="H49" i="1" s="1" a="1"/>
  <c r="H49" i="1" s="1"/>
  <c r="G57" i="1"/>
  <c r="H57" i="1" s="1" a="1"/>
  <c r="H58" i="1" s="1"/>
  <c r="G51" i="1"/>
  <c r="M61" i="1"/>
  <c r="L62" i="1"/>
  <c r="G59" i="1"/>
  <c r="H59" i="1" s="1" a="1"/>
  <c r="G53" i="1"/>
  <c r="H53" i="1" s="1" a="1"/>
  <c r="H54" i="1" s="1"/>
  <c r="G55" i="1"/>
  <c r="H55" i="1" s="1" a="1"/>
  <c r="H56" i="1" s="1"/>
  <c r="G63" i="1"/>
  <c r="H63" i="1" s="1" a="1"/>
  <c r="G46" i="1"/>
  <c r="H45" i="1" s="1" a="1"/>
  <c r="H45" i="1" s="1"/>
  <c r="M55" i="1"/>
  <c r="G62" i="1"/>
  <c r="G61" i="1"/>
  <c r="M43" i="1"/>
  <c r="M50" i="1"/>
  <c r="L43" i="1"/>
  <c r="G48" i="1"/>
  <c r="H47" i="1" s="1" a="1"/>
  <c r="L49" i="1"/>
  <c r="H51" i="1" a="1"/>
  <c r="H51" i="1" s="1"/>
  <c r="M36" i="1"/>
  <c r="L36" i="1"/>
  <c r="G38" i="1"/>
  <c r="H37" i="1" s="1" a="1"/>
  <c r="G39" i="1"/>
  <c r="H39" i="1" s="1" a="1"/>
  <c r="H40" i="1" s="1"/>
  <c r="H41" i="1" a="1"/>
  <c r="G35" i="1"/>
  <c r="H35" i="1" s="1" a="1"/>
  <c r="C185" i="3"/>
  <c r="D185" i="3"/>
  <c r="G153" i="3" a="1"/>
  <c r="H153" i="3" s="1"/>
  <c r="G145" i="3" a="1"/>
  <c r="H146" i="3" s="1"/>
  <c r="I153" i="3" a="1"/>
  <c r="I154" i="3" s="1"/>
  <c r="G149" i="3" a="1"/>
  <c r="G150" i="3" s="1"/>
  <c r="I149" i="3" a="1"/>
  <c r="I149" i="3" s="1"/>
  <c r="I145" i="3" a="1"/>
  <c r="I146" i="3" s="1"/>
  <c r="G141" i="3" a="1"/>
  <c r="H141" i="3" s="1"/>
  <c r="I141" i="3" a="1"/>
  <c r="G102" i="5" a="1"/>
  <c r="E94" i="5"/>
  <c r="F93" i="5"/>
  <c r="F92" i="5"/>
  <c r="G100" i="5" s="1" a="1"/>
  <c r="E93" i="5"/>
  <c r="P55" i="1" l="1" a="1"/>
  <c r="P55" i="1" s="1"/>
  <c r="H57" i="1"/>
  <c r="I57" i="1" s="1" a="1"/>
  <c r="J58" i="1" s="1"/>
  <c r="H61" i="1" a="1"/>
  <c r="H61" i="1" s="1"/>
  <c r="H50" i="1"/>
  <c r="K49" i="1" s="1" a="1"/>
  <c r="H59" i="1"/>
  <c r="H60" i="1"/>
  <c r="P49" i="1" a="1"/>
  <c r="Q50" i="1" s="1"/>
  <c r="H66" i="1"/>
  <c r="K65" i="1" s="1" a="1"/>
  <c r="H64" i="1"/>
  <c r="H63" i="1"/>
  <c r="H55" i="1"/>
  <c r="K55" i="1" s="1" a="1"/>
  <c r="P43" i="1" a="1"/>
  <c r="P43" i="1" s="1"/>
  <c r="I65" i="1" a="1"/>
  <c r="H44" i="1"/>
  <c r="K43" i="1" s="1" a="1"/>
  <c r="H53" i="1"/>
  <c r="K53" i="1" s="1" a="1"/>
  <c r="H48" i="1"/>
  <c r="H47" i="1"/>
  <c r="H52" i="1"/>
  <c r="I51" i="1" s="1" a="1"/>
  <c r="P35" i="1" a="1"/>
  <c r="P35" i="1" s="1"/>
  <c r="H46" i="1"/>
  <c r="I45" i="1" s="1" a="1"/>
  <c r="H39" i="1"/>
  <c r="H42" i="1"/>
  <c r="H41" i="1"/>
  <c r="K41" i="1" s="1" a="1"/>
  <c r="H38" i="1"/>
  <c r="H37" i="1"/>
  <c r="H35" i="1"/>
  <c r="H36" i="1"/>
  <c r="G154" i="3"/>
  <c r="H154" i="3"/>
  <c r="G153" i="3"/>
  <c r="G145" i="3"/>
  <c r="H145" i="3"/>
  <c r="G146" i="3"/>
  <c r="I153" i="3"/>
  <c r="G149" i="3"/>
  <c r="H149" i="3"/>
  <c r="H150" i="3"/>
  <c r="I150" i="3"/>
  <c r="I145" i="3"/>
  <c r="G141" i="3"/>
  <c r="G142" i="3"/>
  <c r="H142" i="3"/>
  <c r="I141" i="3"/>
  <c r="I142" i="3"/>
  <c r="G101" i="5" a="1"/>
  <c r="G101" i="5" s="1"/>
  <c r="G100" i="5"/>
  <c r="H100" i="5"/>
  <c r="G102" i="5"/>
  <c r="H102" i="5"/>
  <c r="G99" i="5" a="1"/>
  <c r="Q56" i="1" l="1"/>
  <c r="Q55" i="1"/>
  <c r="P56" i="1"/>
  <c r="K57" i="1" a="1"/>
  <c r="K57" i="1" s="1"/>
  <c r="K63" i="1" a="1"/>
  <c r="K64" i="1" s="1"/>
  <c r="I49" i="1" a="1"/>
  <c r="I49" i="1" s="1"/>
  <c r="K42" i="1"/>
  <c r="K41" i="1"/>
  <c r="I53" i="1" a="1"/>
  <c r="I54" i="1" s="1"/>
  <c r="K66" i="1"/>
  <c r="K65" i="1"/>
  <c r="I57" i="1"/>
  <c r="J57" i="1"/>
  <c r="K59" i="1" a="1"/>
  <c r="K60" i="1" s="1"/>
  <c r="I58" i="1"/>
  <c r="K47" i="1" a="1"/>
  <c r="K47" i="1" s="1"/>
  <c r="K56" i="1"/>
  <c r="K55" i="1"/>
  <c r="K54" i="1"/>
  <c r="K53" i="1"/>
  <c r="K51" i="1" a="1"/>
  <c r="K50" i="1"/>
  <c r="K49" i="1"/>
  <c r="H62" i="1"/>
  <c r="K61" i="1" s="1" a="1"/>
  <c r="K45" i="1" a="1"/>
  <c r="K44" i="1"/>
  <c r="K43" i="1"/>
  <c r="I39" i="1" a="1"/>
  <c r="J40" i="1" s="1"/>
  <c r="K39" i="1" a="1"/>
  <c r="K37" i="1" a="1"/>
  <c r="K38" i="1" s="1"/>
  <c r="K35" i="1" a="1"/>
  <c r="K35" i="1" s="1"/>
  <c r="I43" i="1" a="1"/>
  <c r="I43" i="1" s="1"/>
  <c r="I55" i="1" a="1"/>
  <c r="J56" i="1" s="1"/>
  <c r="I47" i="1" a="1"/>
  <c r="I48" i="1" s="1"/>
  <c r="I59" i="1" a="1"/>
  <c r="I59" i="1" s="1"/>
  <c r="P50" i="1"/>
  <c r="P49" i="1"/>
  <c r="Q49" i="1"/>
  <c r="P44" i="1"/>
  <c r="I63" i="1" a="1"/>
  <c r="Q43" i="1"/>
  <c r="Q44" i="1"/>
  <c r="J66" i="1"/>
  <c r="I66" i="1"/>
  <c r="J65" i="1"/>
  <c r="I65" i="1"/>
  <c r="Q36" i="1"/>
  <c r="P36" i="1"/>
  <c r="Q35" i="1"/>
  <c r="J52" i="1"/>
  <c r="I52" i="1"/>
  <c r="J51" i="1"/>
  <c r="I51" i="1"/>
  <c r="J46" i="1"/>
  <c r="I46" i="1"/>
  <c r="I45" i="1"/>
  <c r="J45" i="1"/>
  <c r="I41" i="1" a="1"/>
  <c r="I37" i="1" a="1"/>
  <c r="I35" i="1" a="1"/>
  <c r="J36" i="1" s="1"/>
  <c r="K141" i="3" a="1"/>
  <c r="L142" i="3" s="1"/>
  <c r="K153" i="3" a="1"/>
  <c r="L154" i="3" s="1"/>
  <c r="K149" i="3" a="1"/>
  <c r="L150" i="3" s="1"/>
  <c r="K145" i="3" a="1"/>
  <c r="L145" i="3" s="1"/>
  <c r="C157" i="3" a="1"/>
  <c r="D158" i="3" s="1"/>
  <c r="E157" i="3" a="1"/>
  <c r="E157" i="3" s="1"/>
  <c r="H101" i="5"/>
  <c r="H99" i="5"/>
  <c r="G99" i="5"/>
  <c r="R55" i="1" l="1" a="1"/>
  <c r="R55" i="1" s="1"/>
  <c r="K58" i="1"/>
  <c r="J49" i="1"/>
  <c r="I50" i="1"/>
  <c r="K63" i="1"/>
  <c r="J50" i="1"/>
  <c r="I53" i="1"/>
  <c r="J53" i="1"/>
  <c r="J54" i="1"/>
  <c r="K59" i="1"/>
  <c r="K48" i="1"/>
  <c r="K62" i="1"/>
  <c r="K61" i="1"/>
  <c r="I61" i="1" a="1"/>
  <c r="I61" i="1" s="1"/>
  <c r="J39" i="1"/>
  <c r="I39" i="1"/>
  <c r="I40" i="1"/>
  <c r="K52" i="1"/>
  <c r="K51" i="1"/>
  <c r="K46" i="1"/>
  <c r="K45" i="1"/>
  <c r="K36" i="1"/>
  <c r="K37" i="1"/>
  <c r="I47" i="1"/>
  <c r="I44" i="1"/>
  <c r="K40" i="1"/>
  <c r="K39" i="1"/>
  <c r="J43" i="1"/>
  <c r="R49" i="1" a="1"/>
  <c r="R50" i="1" s="1"/>
  <c r="J44" i="1"/>
  <c r="I55" i="1"/>
  <c r="J60" i="1"/>
  <c r="I60" i="1"/>
  <c r="J59" i="1"/>
  <c r="J55" i="1"/>
  <c r="I56" i="1"/>
  <c r="J47" i="1"/>
  <c r="J48" i="1"/>
  <c r="R43" i="1" a="1"/>
  <c r="R43" i="1" s="1"/>
  <c r="J64" i="1"/>
  <c r="I64" i="1"/>
  <c r="J63" i="1"/>
  <c r="I63" i="1"/>
  <c r="R35" i="1" a="1"/>
  <c r="R35" i="1" s="1"/>
  <c r="J42" i="1"/>
  <c r="I42" i="1"/>
  <c r="J41" i="1"/>
  <c r="I41" i="1"/>
  <c r="J37" i="1"/>
  <c r="I37" i="1"/>
  <c r="I38" i="1"/>
  <c r="J38" i="1"/>
  <c r="J35" i="1"/>
  <c r="I36" i="1"/>
  <c r="I35" i="1"/>
  <c r="K141" i="3"/>
  <c r="K142" i="3"/>
  <c r="L141" i="3"/>
  <c r="L153" i="3"/>
  <c r="K154" i="3"/>
  <c r="K153" i="3"/>
  <c r="K149" i="3"/>
  <c r="L149" i="3"/>
  <c r="K150" i="3"/>
  <c r="L146" i="3"/>
  <c r="C157" i="3"/>
  <c r="D157" i="3"/>
  <c r="C158" i="3"/>
  <c r="K146" i="3"/>
  <c r="K145" i="3"/>
  <c r="E158" i="3"/>
  <c r="R56" i="1" l="1"/>
  <c r="J62" i="1"/>
  <c r="J61" i="1"/>
  <c r="I62" i="1"/>
  <c r="R49" i="1"/>
  <c r="N62" i="1"/>
  <c r="R44" i="1"/>
  <c r="R36" i="1"/>
  <c r="C161" i="3" a="1"/>
  <c r="K157" i="3" a="1"/>
  <c r="N61" i="1" l="1"/>
  <c r="P61" i="1" s="1" a="1"/>
  <c r="P62" i="1" s="1"/>
  <c r="C161" i="3"/>
  <c r="D161" i="3"/>
  <c r="C162" i="3"/>
  <c r="D162" i="3"/>
  <c r="K157" i="3"/>
  <c r="L157" i="3"/>
  <c r="K158" i="3"/>
  <c r="L158" i="3"/>
  <c r="Q61" i="1" l="1"/>
  <c r="P61" i="1"/>
  <c r="Q62" i="1"/>
  <c r="C165" i="3" a="1"/>
  <c r="D166" i="3" s="1"/>
  <c r="K161" i="3" a="1"/>
  <c r="E161" i="3" a="1"/>
  <c r="E161" i="3" s="1"/>
  <c r="R61" i="1" l="1" a="1"/>
  <c r="C165" i="3"/>
  <c r="D165" i="3"/>
  <c r="C166" i="3"/>
  <c r="L162" i="3"/>
  <c r="K162" i="3"/>
  <c r="L161" i="3"/>
  <c r="K161" i="3"/>
  <c r="E162" i="3"/>
  <c r="R61" i="1" l="1"/>
  <c r="R62" i="1"/>
  <c r="E165" i="3" a="1"/>
  <c r="E166" i="3" s="1"/>
  <c r="K165" i="3" a="1"/>
  <c r="C169" i="3" a="1"/>
  <c r="D170" i="3" s="1"/>
  <c r="E165" i="3" l="1"/>
  <c r="L166" i="3"/>
  <c r="K166" i="3"/>
  <c r="L165" i="3"/>
  <c r="K165" i="3"/>
  <c r="D169" i="3"/>
  <c r="C170" i="3"/>
  <c r="C169" i="3"/>
  <c r="K169" i="3" l="1" a="1"/>
  <c r="L170" i="3" s="1"/>
  <c r="E169" i="3" a="1"/>
  <c r="E170" i="3" s="1"/>
  <c r="K169" i="3" l="1"/>
  <c r="L169" i="3"/>
  <c r="K170" i="3"/>
  <c r="E169" i="3"/>
  <c r="C179" i="3" l="1" a="1"/>
  <c r="C179" i="3" s="1"/>
  <c r="D179" i="3" a="1"/>
  <c r="E179" i="3" a="1"/>
  <c r="C180" i="3" l="1"/>
  <c r="E179" i="3"/>
  <c r="E180" i="3"/>
  <c r="D179" i="3"/>
  <c r="D180" i="3"/>
  <c r="D188" i="3" l="1" a="1"/>
  <c r="D189" i="3" s="1"/>
  <c r="F188" i="3" s="1"/>
  <c r="C188" i="3" a="1"/>
  <c r="C188" i="3" s="1"/>
  <c r="E189" i="3" s="1"/>
  <c r="D188" i="3" l="1"/>
  <c r="F189" i="3" s="1"/>
  <c r="C189" i="3"/>
  <c r="E188" i="3" s="1"/>
  <c r="C192" i="3" l="1" a="1"/>
  <c r="C192" i="3" s="1"/>
  <c r="D193" i="3" l="1"/>
  <c r="C193" i="3"/>
  <c r="D192" i="3"/>
  <c r="C196" i="3" l="1" a="1"/>
  <c r="C196" i="3" s="1"/>
  <c r="E192" i="3" a="1"/>
  <c r="E192" i="3" s="1"/>
  <c r="D197" i="3" l="1"/>
  <c r="C197" i="3"/>
  <c r="D196" i="3"/>
  <c r="E193" i="3"/>
  <c r="E196" i="3" s="1" a="1"/>
  <c r="E196" i="3" s="1"/>
  <c r="E197" i="3" l="1"/>
</calcChain>
</file>

<file path=xl/sharedStrings.xml><?xml version="1.0" encoding="utf-8"?>
<sst xmlns="http://schemas.openxmlformats.org/spreadsheetml/2006/main" count="259" uniqueCount="181">
  <si>
    <t>Structures</t>
    <phoneticPr fontId="4"/>
  </si>
  <si>
    <t>Diagram Editor For Origami Creators</t>
    <phoneticPr fontId="4"/>
  </si>
  <si>
    <t>DEFOX</t>
    <phoneticPr fontId="4"/>
  </si>
  <si>
    <t>Archtectures</t>
    <phoneticPr fontId="4"/>
  </si>
  <si>
    <t>Cyborg</t>
    <phoneticPr fontId="3"/>
  </si>
  <si>
    <t>Diagram Element Library</t>
    <phoneticPr fontId="3"/>
  </si>
  <si>
    <t>Incidentally,</t>
    <phoneticPr fontId="3"/>
  </si>
  <si>
    <t>* ~ 3 vertices are not aligned.</t>
    <phoneticPr fontId="3"/>
  </si>
  <si>
    <t xml:space="preserve">if </t>
    <phoneticPr fontId="3"/>
  </si>
  <si>
    <t>, where</t>
    <phoneticPr fontId="3"/>
  </si>
  <si>
    <t>Thus, U can be obtained as</t>
    <phoneticPr fontId="3"/>
  </si>
  <si>
    <t>to obtain</t>
    <phoneticPr fontId="3"/>
  </si>
  <si>
    <t>define the directions</t>
    <phoneticPr fontId="3"/>
  </si>
  <si>
    <t>~ folded</t>
    <phoneticPr fontId="3"/>
  </si>
  <si>
    <t>Post</t>
    <phoneticPr fontId="3"/>
  </si>
  <si>
    <t>~ CP</t>
    <phoneticPr fontId="3"/>
  </si>
  <si>
    <t>Pre</t>
    <phoneticPr fontId="3"/>
  </si>
  <si>
    <t>* it means they are on the same "face" in the crease pattern in terms of origami terminology.</t>
    <phoneticPr fontId="3"/>
  </si>
  <si>
    <t>Here, consider 3 vertices, to be transformed by the same fold transformation F</t>
    <phoneticPr fontId="3"/>
  </si>
  <si>
    <t>it is sufficient to give 3-pre-post pairs of vertices to make 6 equations.</t>
    <phoneticPr fontId="3"/>
  </si>
  <si>
    <t>More simply, since F has 6-real (4 for the unitary matrix, 2 for w) parameters,</t>
    <phoneticPr fontId="3"/>
  </si>
  <si>
    <t>Inverse Problem</t>
    <phoneticPr fontId="3"/>
  </si>
  <si>
    <t>, which is specified by n segments.</t>
    <phoneticPr fontId="3"/>
  </si>
  <si>
    <t>basically, F can be obtained by a composition of multiple image transformations:</t>
    <phoneticPr fontId="3"/>
  </si>
  <si>
    <t>Composition</t>
    <phoneticPr fontId="3"/>
  </si>
  <si>
    <t>Specification</t>
    <phoneticPr fontId="3"/>
  </si>
  <si>
    <t>thus</t>
    <phoneticPr fontId="3"/>
  </si>
  <si>
    <t>Inverse</t>
    <phoneticPr fontId="3"/>
  </si>
  <si>
    <t>let us denote a member of the group of mirror image transformations as</t>
    <phoneticPr fontId="3"/>
  </si>
  <si>
    <t>Fold Transformation</t>
    <phoneticPr fontId="3"/>
  </si>
  <si>
    <t>thus U belongs to rather SU(2), rotation group in 2D.</t>
    <phoneticPr fontId="3"/>
  </si>
  <si>
    <t>but the determinant is not negative unit,</t>
    <phoneticPr fontId="3"/>
  </si>
  <si>
    <t>and U is unitary:</t>
    <phoneticPr fontId="3"/>
  </si>
  <si>
    <t>, again is an affine transformation</t>
    <phoneticPr fontId="3"/>
  </si>
  <si>
    <t>and let them composed;</t>
    <phoneticPr fontId="3"/>
  </si>
  <si>
    <t>consider different mirrors given by different segments, 1 and 2;</t>
    <phoneticPr fontId="3"/>
  </si>
  <si>
    <t>Group of mirror image transformations:</t>
    <phoneticPr fontId="3"/>
  </si>
  <si>
    <t>Fold</t>
    <phoneticPr fontId="3"/>
  </si>
  <si>
    <t>1&lt;</t>
    <phoneticPr fontId="3"/>
  </si>
  <si>
    <t>connected</t>
    <phoneticPr fontId="3"/>
  </si>
  <si>
    <t>T</t>
    <phoneticPr fontId="3"/>
  </si>
  <si>
    <t>Intersect</t>
    <phoneticPr fontId="3"/>
  </si>
  <si>
    <t>&lt;0</t>
    <phoneticPr fontId="3"/>
  </si>
  <si>
    <t>&lt;0</t>
    <phoneticPr fontId="3"/>
  </si>
  <si>
    <t>the table becomes as follows;</t>
    <phoneticPr fontId="3"/>
  </si>
  <si>
    <t>consider both were segments,</t>
    <phoneticPr fontId="3"/>
  </si>
  <si>
    <t>2 segments</t>
    <phoneticPr fontId="3"/>
  </si>
  <si>
    <t>Intersect</t>
    <phoneticPr fontId="3"/>
  </si>
  <si>
    <t>T</t>
    <phoneticPr fontId="3"/>
  </si>
  <si>
    <t>the intersection is valid by the conditions as follows;</t>
    <phoneticPr fontId="3"/>
  </si>
  <si>
    <t>consider the other one were a segment,</t>
    <phoneticPr fontId="3"/>
  </si>
  <si>
    <t>a segment and a line</t>
    <phoneticPr fontId="3"/>
  </si>
  <si>
    <t>thus the intersection is given as</t>
    <phoneticPr fontId="3"/>
  </si>
  <si>
    <t>otherwise,</t>
    <phoneticPr fontId="3"/>
  </si>
  <si>
    <t>two segments are pararel, no intersection by any means.</t>
    <phoneticPr fontId="3"/>
  </si>
  <si>
    <t xml:space="preserve">if </t>
    <phoneticPr fontId="3"/>
  </si>
  <si>
    <t xml:space="preserve">define </t>
    <phoneticPr fontId="3"/>
  </si>
  <si>
    <t>The equation for the intersection is given by</t>
    <phoneticPr fontId="3"/>
  </si>
  <si>
    <t>2 lines</t>
    <phoneticPr fontId="3"/>
  </si>
  <si>
    <t>Intersection</t>
    <phoneticPr fontId="3"/>
  </si>
  <si>
    <t>, which is manifest with "the mirror of the mirror returns it back"</t>
    <phoneticPr fontId="3"/>
  </si>
  <si>
    <t>Composes into Identity</t>
    <phoneticPr fontId="3"/>
  </si>
  <si>
    <t>thus U can be decomposed into to 2 separable terms;</t>
    <phoneticPr fontId="3"/>
  </si>
  <si>
    <t>Eigenvalue decomposition</t>
    <phoneticPr fontId="3"/>
  </si>
  <si>
    <t>thus d is also an eigenvector but with eigenvalue 1</t>
    <phoneticPr fontId="3"/>
  </si>
  <si>
    <t>note that the trace of a matrix is equal to the sum of the eigenvalues,</t>
    <phoneticPr fontId="3"/>
  </si>
  <si>
    <t>eigen value</t>
    <phoneticPr fontId="3"/>
  </si>
  <si>
    <t>must be orthogonal to n, which is nothing but</t>
    <phoneticPr fontId="3"/>
  </si>
  <si>
    <t>eigen vector</t>
    <phoneticPr fontId="3"/>
  </si>
  <si>
    <t>hence U is a 2 x 2 matrix, it must have another eigen value and vector</t>
    <phoneticPr fontId="3"/>
  </si>
  <si>
    <t>, which means n is the eigenvector of U with eigenvalue -1</t>
    <phoneticPr fontId="3"/>
  </si>
  <si>
    <t>eigen vectors</t>
    <phoneticPr fontId="3"/>
  </si>
  <si>
    <t>*thus U belongs to the unitary group U(2)</t>
    <phoneticPr fontId="3"/>
  </si>
  <si>
    <t>Unitarity</t>
    <phoneticPr fontId="3"/>
  </si>
  <si>
    <t>*Properties</t>
    <phoneticPr fontId="3"/>
  </si>
  <si>
    <t>Vertices</t>
    <phoneticPr fontId="3"/>
  </si>
  <si>
    <t>y'</t>
    <phoneticPr fontId="3"/>
  </si>
  <si>
    <t>x'</t>
    <phoneticPr fontId="3"/>
  </si>
  <si>
    <t>y</t>
    <phoneticPr fontId="3"/>
  </si>
  <si>
    <t>x</t>
    <phoneticPr fontId="3"/>
  </si>
  <si>
    <t>v'</t>
    <phoneticPr fontId="3"/>
  </si>
  <si>
    <t>v</t>
    <phoneticPr fontId="3"/>
  </si>
  <si>
    <t>n'</t>
    <phoneticPr fontId="3"/>
  </si>
  <si>
    <t>U</t>
    <phoneticPr fontId="3"/>
  </si>
  <si>
    <t>Affine Transform</t>
    <phoneticPr fontId="3"/>
  </si>
  <si>
    <t>x</t>
    <phoneticPr fontId="3"/>
  </si>
  <si>
    <t>n</t>
    <phoneticPr fontId="3"/>
  </si>
  <si>
    <t>d</t>
    <phoneticPr fontId="3"/>
  </si>
  <si>
    <t>e</t>
    <phoneticPr fontId="3"/>
  </si>
  <si>
    <t>s</t>
    <phoneticPr fontId="3"/>
  </si>
  <si>
    <t>Segment</t>
    <phoneticPr fontId="3"/>
  </si>
  <si>
    <t>vectors</t>
    <phoneticPr fontId="3"/>
  </si>
  <si>
    <t>components</t>
    <phoneticPr fontId="3"/>
  </si>
  <si>
    <t>Test Cases</t>
    <phoneticPr fontId="3"/>
  </si>
  <si>
    <t>thus</t>
    <phoneticPr fontId="3"/>
  </si>
  <si>
    <t>this is equivalent to</t>
    <phoneticPr fontId="3"/>
  </si>
  <si>
    <t>taking inner products,</t>
    <phoneticPr fontId="3"/>
  </si>
  <si>
    <t>, which sums up to</t>
    <phoneticPr fontId="3"/>
  </si>
  <si>
    <t>which satisfies "mirror" properties;</t>
    <phoneticPr fontId="3"/>
  </si>
  <si>
    <t>MI transformation as an Affine Transform</t>
    <phoneticPr fontId="3"/>
  </si>
  <si>
    <t>such that</t>
    <phoneticPr fontId="3"/>
  </si>
  <si>
    <t xml:space="preserve">norm vector </t>
    <phoneticPr fontId="3"/>
  </si>
  <si>
    <t>* Diracc's bra-ket notation</t>
    <phoneticPr fontId="3"/>
  </si>
  <si>
    <t>, where the direction vector, start point vector and end point vector is denoted as</t>
    <phoneticPr fontId="3"/>
  </si>
  <si>
    <t>with the direction vector;</t>
    <phoneticPr fontId="3"/>
  </si>
  <si>
    <t>segment</t>
    <phoneticPr fontId="3"/>
  </si>
  <si>
    <t>A mirror image transformation, specified by</t>
    <phoneticPr fontId="3"/>
  </si>
  <si>
    <t>Mirror</t>
    <phoneticPr fontId="3"/>
  </si>
  <si>
    <t>Here, the inverse matrix is given as</t>
    <phoneticPr fontId="3"/>
  </si>
  <si>
    <t>* can be verified eazily</t>
    <phoneticPr fontId="3"/>
  </si>
  <si>
    <t>Thus,</t>
    <phoneticPr fontId="3"/>
  </si>
  <si>
    <t>x</t>
    <phoneticPr fontId="3"/>
  </si>
  <si>
    <t>y</t>
    <phoneticPr fontId="3"/>
  </si>
  <si>
    <t>s</t>
    <phoneticPr fontId="3"/>
  </si>
  <si>
    <t>e</t>
    <phoneticPr fontId="3"/>
  </si>
  <si>
    <t>d</t>
    <phoneticPr fontId="3"/>
  </si>
  <si>
    <t>n</t>
    <phoneticPr fontId="3"/>
  </si>
  <si>
    <t>U</t>
    <phoneticPr fontId="3"/>
  </si>
  <si>
    <t>n'</t>
    <phoneticPr fontId="3"/>
  </si>
  <si>
    <t>M1</t>
    <phoneticPr fontId="3"/>
  </si>
  <si>
    <t>M2</t>
    <phoneticPr fontId="3"/>
  </si>
  <si>
    <t>M3</t>
    <phoneticPr fontId="3"/>
  </si>
  <si>
    <t>M4</t>
    <phoneticPr fontId="3"/>
  </si>
  <si>
    <t>F1</t>
    <phoneticPr fontId="3"/>
  </si>
  <si>
    <t>w</t>
    <phoneticPr fontId="3"/>
  </si>
  <si>
    <t>F2</t>
    <phoneticPr fontId="3"/>
  </si>
  <si>
    <t>U^2</t>
    <phoneticPr fontId="3"/>
  </si>
  <si>
    <t>U^TU</t>
    <phoneticPr fontId="3"/>
  </si>
  <si>
    <t>F3</t>
    <phoneticPr fontId="3"/>
  </si>
  <si>
    <t>F4</t>
    <phoneticPr fontId="3"/>
  </si>
  <si>
    <t>Composition</t>
    <phoneticPr fontId="3"/>
  </si>
  <si>
    <t>Inverse Problem</t>
    <phoneticPr fontId="3"/>
  </si>
  <si>
    <t>x</t>
    <phoneticPr fontId="3"/>
  </si>
  <si>
    <t>y</t>
    <phoneticPr fontId="3"/>
  </si>
  <si>
    <t>v2</t>
    <phoneticPr fontId="3"/>
  </si>
  <si>
    <t>v1</t>
    <phoneticPr fontId="3"/>
  </si>
  <si>
    <t>v0</t>
    <phoneticPr fontId="3"/>
  </si>
  <si>
    <t>v'0</t>
    <phoneticPr fontId="3"/>
  </si>
  <si>
    <t>v'1</t>
    <phoneticPr fontId="3"/>
  </si>
  <si>
    <t>v'2</t>
    <phoneticPr fontId="3"/>
  </si>
  <si>
    <t>y</t>
    <phoneticPr fontId="3"/>
  </si>
  <si>
    <t>d1</t>
    <phoneticPr fontId="3"/>
  </si>
  <si>
    <t>d2</t>
    <phoneticPr fontId="3"/>
  </si>
  <si>
    <t>d'2</t>
    <phoneticPr fontId="3"/>
  </si>
  <si>
    <t>d'1</t>
    <phoneticPr fontId="3"/>
  </si>
  <si>
    <t>n'1</t>
    <phoneticPr fontId="3"/>
  </si>
  <si>
    <t>n'2</t>
    <phoneticPr fontId="3"/>
  </si>
  <si>
    <t>F</t>
    <phoneticPr fontId="3"/>
  </si>
  <si>
    <t>F4-F</t>
    <phoneticPr fontId="3"/>
  </si>
  <si>
    <t>y</t>
    <phoneticPr fontId="3"/>
  </si>
  <si>
    <t>U</t>
    <phoneticPr fontId="3"/>
  </si>
  <si>
    <t>U</t>
    <phoneticPr fontId="3"/>
  </si>
  <si>
    <t>w</t>
    <phoneticPr fontId="3"/>
  </si>
  <si>
    <t>F</t>
    <phoneticPr fontId="3"/>
  </si>
  <si>
    <t>v</t>
    <phoneticPr fontId="3"/>
  </si>
  <si>
    <t>d</t>
    <phoneticPr fontId="3"/>
  </si>
  <si>
    <t>n</t>
    <phoneticPr fontId="3"/>
  </si>
  <si>
    <t>U</t>
    <phoneticPr fontId="3"/>
  </si>
  <si>
    <t>n'</t>
    <phoneticPr fontId="3"/>
  </si>
  <si>
    <t>Step#</t>
    <phoneticPr fontId="3"/>
  </si>
  <si>
    <t>Face#</t>
    <phoneticPr fontId="3"/>
  </si>
  <si>
    <t>v#</t>
    <phoneticPr fontId="3"/>
  </si>
  <si>
    <t>v'#</t>
    <phoneticPr fontId="3"/>
  </si>
  <si>
    <t>M</t>
    <phoneticPr fontId="3"/>
  </si>
  <si>
    <t>v#</t>
    <phoneticPr fontId="3"/>
  </si>
  <si>
    <t>y</t>
    <phoneticPr fontId="3"/>
  </si>
  <si>
    <t>d1</t>
    <phoneticPr fontId="3"/>
  </si>
  <si>
    <t>d2</t>
    <phoneticPr fontId="3"/>
  </si>
  <si>
    <t>d1'</t>
    <phoneticPr fontId="3"/>
  </si>
  <si>
    <t>d2'</t>
    <phoneticPr fontId="3"/>
  </si>
  <si>
    <t>face</t>
    <phoneticPr fontId="3"/>
  </si>
  <si>
    <t>x</t>
    <phoneticPr fontId="3"/>
  </si>
  <si>
    <t>Face#</t>
    <phoneticPr fontId="3"/>
  </si>
  <si>
    <t>Face</t>
    <phoneticPr fontId="3"/>
  </si>
  <si>
    <t>Graphics</t>
    <phoneticPr fontId="3"/>
  </si>
  <si>
    <t>Vertices Table</t>
    <phoneticPr fontId="3"/>
  </si>
  <si>
    <t>Faces Table</t>
    <phoneticPr fontId="3"/>
  </si>
  <si>
    <t>Step Table</t>
    <phoneticPr fontId="3"/>
  </si>
  <si>
    <t>Step#</t>
    <phoneticPr fontId="3"/>
  </si>
  <si>
    <t>v#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</si>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</sst>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E+00"/>
  </numFmts>
  <fonts count="10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1" xfId="1" applyFont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  <xf numFmtId="0" fontId="0" fillId="0" borderId="1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Fill="1" applyBorder="1">
      <alignment vertical="center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7" xfId="0" applyFill="1" applyBorder="1">
      <alignment vertical="center"/>
    </xf>
    <xf numFmtId="0" fontId="8" fillId="6" borderId="2" xfId="0" applyFont="1" applyFill="1" applyBorder="1">
      <alignment vertical="center"/>
    </xf>
    <xf numFmtId="0" fontId="9" fillId="6" borderId="2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9" fillId="6" borderId="3" xfId="0" applyFont="1" applyFill="1" applyBorder="1">
      <alignment vertical="center"/>
    </xf>
    <xf numFmtId="0" fontId="9" fillId="6" borderId="6" xfId="0" applyFont="1" applyFill="1" applyBorder="1">
      <alignment vertical="center"/>
    </xf>
    <xf numFmtId="0" fontId="9" fillId="6" borderId="16" xfId="0" applyFont="1" applyFill="1" applyBorder="1">
      <alignment vertical="center"/>
    </xf>
    <xf numFmtId="0" fontId="9" fillId="6" borderId="15" xfId="0" applyFont="1" applyFill="1" applyBorder="1">
      <alignment vertical="center"/>
    </xf>
    <xf numFmtId="0" fontId="8" fillId="6" borderId="4" xfId="0" applyFont="1" applyFill="1" applyBorder="1">
      <alignment vertical="center"/>
    </xf>
    <xf numFmtId="0" fontId="8" fillId="6" borderId="20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9" fillId="6" borderId="4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mirror!$E$97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mirror!$E$99:$E$102</c:f>
              <c:numCache>
                <c:formatCode>General</c:formatCode>
                <c:ptCount val="4"/>
                <c:pt idx="0">
                  <c:v>4.9144605467342819</c:v>
                </c:pt>
                <c:pt idx="1">
                  <c:v>3.796257225186328</c:v>
                </c:pt>
                <c:pt idx="2">
                  <c:v>8.2844818982993829</c:v>
                </c:pt>
                <c:pt idx="3">
                  <c:v>3.3334766044120911</c:v>
                </c:pt>
              </c:numCache>
            </c:numRef>
          </c:xVal>
          <c:yVal>
            <c:numRef>
              <c:f>mirror!$F$99:$F$102</c:f>
              <c:numCache>
                <c:formatCode>General</c:formatCode>
                <c:ptCount val="4"/>
                <c:pt idx="0">
                  <c:v>6.0723726316261022</c:v>
                </c:pt>
                <c:pt idx="1">
                  <c:v>5.1927038932196892</c:v>
                </c:pt>
                <c:pt idx="2">
                  <c:v>8.5457303274311975</c:v>
                </c:pt>
                <c:pt idx="3">
                  <c:v>3.8099613806351296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mirror!$G$97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mirror!$G$99:$G$102</c:f>
              <c:numCache>
                <c:formatCode>General</c:formatCode>
                <c:ptCount val="4"/>
                <c:pt idx="0">
                  <c:v>-0.66657122672454072</c:v>
                </c:pt>
                <c:pt idx="1">
                  <c:v>-1.1979562855612702</c:v>
                </c:pt>
                <c:pt idx="2">
                  <c:v>0.76424618281012169</c:v>
                </c:pt>
                <c:pt idx="3">
                  <c:v>-2.3958105238256611</c:v>
                </c:pt>
              </c:numCache>
            </c:numRef>
          </c:xVal>
          <c:yVal>
            <c:numRef>
              <c:f>mirror!$H$99:$H$102</c:f>
              <c:numCache>
                <c:formatCode>General</c:formatCode>
                <c:ptCount val="4"/>
                <c:pt idx="0">
                  <c:v>10.258146461720219</c:v>
                </c:pt>
                <c:pt idx="1">
                  <c:v>8.9383640262803876</c:v>
                </c:pt>
                <c:pt idx="2">
                  <c:v>14.185907114048142</c:v>
                </c:pt>
                <c:pt idx="3">
                  <c:v>8.1069267268134446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mirror!$C$86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mirror!$E$86:$E$87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mirror!$F$86:$F$87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07216"/>
        <c:axId val="544112656"/>
      </c:scatterChart>
      <c:valAx>
        <c:axId val="5441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112656"/>
        <c:crosses val="autoZero"/>
        <c:crossBetween val="midCat"/>
      </c:valAx>
      <c:valAx>
        <c:axId val="5441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10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fold!$B$173</c:f>
          <c:strCache>
            <c:ptCount val="1"/>
            <c:pt idx="0">
              <c:v>Inverse Problem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fold!$C$175:$E$175</c:f>
              <c:numCache>
                <c:formatCode>General</c:formatCode>
                <c:ptCount val="3"/>
                <c:pt idx="0">
                  <c:v>0.13540317002328273</c:v>
                </c:pt>
                <c:pt idx="1">
                  <c:v>0.33390557407691346</c:v>
                </c:pt>
                <c:pt idx="2">
                  <c:v>-0.80321908223227068</c:v>
                </c:pt>
              </c:numCache>
            </c:numRef>
          </c:xVal>
          <c:yVal>
            <c:numRef>
              <c:f>fold!$C$176:$E$176</c:f>
              <c:numCache>
                <c:formatCode>General</c:formatCode>
                <c:ptCount val="3"/>
                <c:pt idx="0">
                  <c:v>0.86130654170803367</c:v>
                </c:pt>
                <c:pt idx="1">
                  <c:v>0.78392065835992941</c:v>
                </c:pt>
                <c:pt idx="2">
                  <c:v>-0.26513796150777114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fold!$C$179:$E$179</c:f>
              <c:numCache>
                <c:formatCode>General</c:formatCode>
                <c:ptCount val="3"/>
                <c:pt idx="0">
                  <c:v>-1.4167720310276206</c:v>
                </c:pt>
                <c:pt idx="1">
                  <c:v>-1.4168994128540486</c:v>
                </c:pt>
                <c:pt idx="2">
                  <c:v>-2.605407695820694E-2</c:v>
                </c:pt>
              </c:numCache>
            </c:numRef>
          </c:xVal>
          <c:yVal>
            <c:numRef>
              <c:f>fold!$C$180:$E$180</c:f>
              <c:numCache>
                <c:formatCode>General</c:formatCode>
                <c:ptCount val="3"/>
                <c:pt idx="0">
                  <c:v>8.8357451178890017E-2</c:v>
                </c:pt>
                <c:pt idx="1">
                  <c:v>0.30141087905675257</c:v>
                </c:pt>
                <c:pt idx="2">
                  <c:v>-0.3761772875472616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111024"/>
        <c:axId val="544115376"/>
      </c:scatterChart>
      <c:valAx>
        <c:axId val="544111024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115376"/>
        <c:crosses val="autoZero"/>
        <c:crossBetween val="midCat"/>
      </c:valAx>
      <c:valAx>
        <c:axId val="544115376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11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cyborg!$D$73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cyborg!$D$75:$D$78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cyborg!$D$81:$D$84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cyborg!$E$74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cyborg!$E$75:$E$78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cyborg!$E$81:$E$84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cyborg!$F$74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cyborg!$F$75:$F$78</c:f>
              <c:numCache>
                <c:formatCode>General</c:formatCode>
                <c:ptCount val="4"/>
                <c:pt idx="0">
                  <c:v>1</c:v>
                </c:pt>
                <c:pt idx="1">
                  <c:v>-0.19999999999999996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cyborg!$F$81:$F$84</c:f>
              <c:numCache>
                <c:formatCode>General</c:formatCode>
                <c:ptCount val="4"/>
                <c:pt idx="0">
                  <c:v>1</c:v>
                </c:pt>
                <c:pt idx="1">
                  <c:v>-0.60000000000000009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128384"/>
        <c:axId val="988125120"/>
      </c:scatterChart>
      <c:valAx>
        <c:axId val="9881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8125120"/>
        <c:crosses val="autoZero"/>
        <c:crossBetween val="midCat"/>
      </c:valAx>
      <c:valAx>
        <c:axId val="9881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81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2</xdr:row>
      <xdr:rowOff>95250</xdr:rowOff>
    </xdr:from>
    <xdr:to>
      <xdr:col>2</xdr:col>
      <xdr:colOff>428625</xdr:colOff>
      <xdr:row>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57225"/>
          <a:ext cx="1352550" cy="135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103</xdr:row>
      <xdr:rowOff>180975</xdr:rowOff>
    </xdr:from>
    <xdr:to>
      <xdr:col>8</xdr:col>
      <xdr:colOff>419100</xdr:colOff>
      <xdr:row>123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127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132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141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145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156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160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64447" cy="5548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540119" y="9664211"/>
              <a:ext cx="2664447" cy="554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540119" y="9664211"/>
              <a:ext cx="2664447" cy="5548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⇒det⁡〖(𝑈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417885" y="19423671"/>
          <a:ext cx="1714499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369169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8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249117</xdr:colOff>
      <xdr:row>172</xdr:row>
      <xdr:rowOff>175847</xdr:rowOff>
    </xdr:from>
    <xdr:to>
      <xdr:col>9</xdr:col>
      <xdr:colOff>542194</xdr:colOff>
      <xdr:row>185</xdr:row>
      <xdr:rowOff>102577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200025</xdr:rowOff>
    </xdr:from>
    <xdr:to>
      <xdr:col>2</xdr:col>
      <xdr:colOff>542801</xdr:colOff>
      <xdr:row>9</xdr:row>
      <xdr:rowOff>9401</xdr:rowOff>
    </xdr:to>
    <xdr:sp macro="" textlink="">
      <xdr:nvSpPr>
        <xdr:cNvPr id="10" name="フリーフォーム 9"/>
        <xdr:cNvSpPr/>
      </xdr:nvSpPr>
      <xdr:spPr>
        <a:xfrm flipV="1">
          <a:off x="914400" y="1247775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lnTo>
                <a:pt x="100000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1" name="フリーフォーム 10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2" name="フリーフォーム 11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10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4</xdr:row>
      <xdr:rowOff>190500</xdr:rowOff>
    </xdr:from>
    <xdr:to>
      <xdr:col>7</xdr:col>
      <xdr:colOff>619001</xdr:colOff>
      <xdr:row>8</xdr:row>
      <xdr:rowOff>238001</xdr:rowOff>
    </xdr:to>
    <xdr:sp macro="" textlink="">
      <xdr:nvSpPr>
        <xdr:cNvPr id="13" name="フリーフォーム 12"/>
        <xdr:cNvSpPr/>
      </xdr:nvSpPr>
      <xdr:spPr>
        <a:xfrm flipV="1">
          <a:off x="4448175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190500</xdr:rowOff>
    </xdr:from>
    <xdr:to>
      <xdr:col>7</xdr:col>
      <xdr:colOff>628526</xdr:colOff>
      <xdr:row>8</xdr:row>
      <xdr:rowOff>238001</xdr:rowOff>
    </xdr:to>
    <xdr:sp macro="" textlink="">
      <xdr:nvSpPr>
        <xdr:cNvPr id="14" name="フリーフォーム 13"/>
        <xdr:cNvSpPr/>
      </xdr:nvSpPr>
      <xdr:spPr>
        <a:xfrm flipV="1">
          <a:off x="4457700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5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180975</xdr:rowOff>
    </xdr:from>
    <xdr:to>
      <xdr:col>7</xdr:col>
      <xdr:colOff>628526</xdr:colOff>
      <xdr:row>8</xdr:row>
      <xdr:rowOff>38001</xdr:rowOff>
    </xdr:to>
    <xdr:sp macro="" textlink="">
      <xdr:nvSpPr>
        <xdr:cNvPr id="18" name="フリーフォーム 17"/>
        <xdr:cNvSpPr/>
      </xdr:nvSpPr>
      <xdr:spPr>
        <a:xfrm flipV="1">
          <a:off x="4457700" y="1228725"/>
          <a:ext cx="1000001" cy="809526"/>
        </a:xfrm>
        <a:custGeom>
          <a:avLst/>
          <a:gdLst/>
          <a:ahLst/>
          <a:cxnLst/>
          <a:rect l="0" t="0" r="0" b="0"/>
          <a:pathLst>
            <a:path w="1000001" h="800001">
              <a:moveTo>
                <a:pt x="400000" y="0"/>
              </a:moveTo>
              <a:lnTo>
                <a:pt x="1000000" y="800000"/>
              </a:lnTo>
              <a:lnTo>
                <a:pt x="0" y="3000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593035</xdr:colOff>
      <xdr:row>67</xdr:row>
      <xdr:rowOff>98149</xdr:rowOff>
    </xdr:from>
    <xdr:to>
      <xdr:col>14</xdr:col>
      <xdr:colOff>335860</xdr:colOff>
      <xdr:row>87</xdr:row>
      <xdr:rowOff>74336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212481</xdr:colOff>
      <xdr:row>22</xdr:row>
      <xdr:rowOff>190500</xdr:rowOff>
    </xdr:from>
    <xdr:ext cx="968470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⟨𝑛_1│𝑑_2 ⟩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 〈𝑛_2│𝑑_1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489703" cy="9910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{■8(𝛼_1=⟨𝑛_2│𝑠_2−𝑠_1 ⟩/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⟨𝑛_2│𝑑_1 ⟩ @𝛼_2=⟨𝑛_1│𝑠_1−𝑠_2 ⟩/⟨𝑛_1│𝑑_2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226658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|𝑤〉=|𝑠_1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⟨𝑛_2│𝑠_2−𝑠_1 ⟩/⟨𝑛_2│𝑑_1 ⟩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278424</xdr:colOff>
      <xdr:row>52</xdr:row>
      <xdr:rowOff>219809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56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344366</xdr:colOff>
      <xdr:row>45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"/>
  <sheetViews>
    <sheetView zoomScaleNormal="100" workbookViewId="0"/>
  </sheetViews>
  <sheetFormatPr defaultRowHeight="18.75" x14ac:dyDescent="0.4"/>
  <cols>
    <col min="1" max="16384" width="9" style="1"/>
  </cols>
  <sheetData>
    <row r="1" spans="1:2" s="4" customFormat="1" ht="24.75" thickBot="1" x14ac:dyDescent="0.45">
      <c r="A1" s="4" t="s">
        <v>2</v>
      </c>
    </row>
    <row r="2" spans="1:2" ht="19.5" thickTop="1" x14ac:dyDescent="0.4"/>
    <row r="11" spans="1:2" x14ac:dyDescent="0.4">
      <c r="A11" s="1" t="s">
        <v>1</v>
      </c>
    </row>
    <row r="14" spans="1:2" x14ac:dyDescent="0.4">
      <c r="B14" s="1" t="s">
        <v>3</v>
      </c>
    </row>
    <row r="21" spans="2:2" x14ac:dyDescent="0.4">
      <c r="B21" s="1" t="s">
        <v>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67"/>
  <sheetViews>
    <sheetView topLeftCell="A68" zoomScale="130" zoomScaleNormal="130" workbookViewId="0">
      <selection activeCell="A72" sqref="A72"/>
    </sheetView>
  </sheetViews>
  <sheetFormatPr defaultRowHeight="18.75" x14ac:dyDescent="0.4"/>
  <cols>
    <col min="7" max="8" width="9.375" bestFit="1" customWidth="1"/>
  </cols>
  <sheetData>
    <row r="1" spans="1:5" s="30" customFormat="1" ht="24.75" thickBot="1" x14ac:dyDescent="0.45">
      <c r="A1" s="30" t="s">
        <v>107</v>
      </c>
    </row>
    <row r="2" spans="1:5" ht="19.5" thickTop="1" x14ac:dyDescent="0.4"/>
    <row r="4" spans="1:5" x14ac:dyDescent="0.4">
      <c r="A4" t="s">
        <v>106</v>
      </c>
      <c r="B4" s="26"/>
      <c r="C4" s="26"/>
      <c r="D4" s="26"/>
      <c r="E4" s="26"/>
    </row>
    <row r="6" spans="1:5" x14ac:dyDescent="0.4">
      <c r="B6" t="s">
        <v>105</v>
      </c>
    </row>
    <row r="9" spans="1:5" x14ac:dyDescent="0.4">
      <c r="C9" t="s">
        <v>104</v>
      </c>
    </row>
    <row r="13" spans="1:5" x14ac:dyDescent="0.4">
      <c r="C13" t="s">
        <v>103</v>
      </c>
    </row>
    <row r="16" spans="1:5" x14ac:dyDescent="0.4">
      <c r="C16" t="s">
        <v>102</v>
      </c>
    </row>
    <row r="18" spans="1:3" x14ac:dyDescent="0.4">
      <c r="B18" t="s">
        <v>101</v>
      </c>
    </row>
    <row r="21" spans="1:3" x14ac:dyDescent="0.4">
      <c r="C21" t="s">
        <v>100</v>
      </c>
    </row>
    <row r="26" spans="1:3" x14ac:dyDescent="0.4">
      <c r="A26" t="s">
        <v>99</v>
      </c>
    </row>
    <row r="34" spans="2:2" x14ac:dyDescent="0.4">
      <c r="B34" t="s">
        <v>98</v>
      </c>
    </row>
    <row r="41" spans="2:2" x14ac:dyDescent="0.4">
      <c r="B41" t="s">
        <v>97</v>
      </c>
    </row>
    <row r="44" spans="2:2" x14ac:dyDescent="0.4">
      <c r="B44" t="s">
        <v>96</v>
      </c>
    </row>
    <row r="49" spans="2:3" x14ac:dyDescent="0.4">
      <c r="C49" t="s">
        <v>95</v>
      </c>
    </row>
    <row r="57" spans="2:3" x14ac:dyDescent="0.4">
      <c r="B57" t="s">
        <v>94</v>
      </c>
    </row>
    <row r="73" spans="2:2" x14ac:dyDescent="0.4">
      <c r="B73" t="s">
        <v>94</v>
      </c>
    </row>
    <row r="84" spans="1:6" x14ac:dyDescent="0.4">
      <c r="A84" t="s">
        <v>93</v>
      </c>
      <c r="E84" s="7" t="s">
        <v>92</v>
      </c>
      <c r="F84" s="24"/>
    </row>
    <row r="85" spans="1:6" x14ac:dyDescent="0.4">
      <c r="D85" s="3" t="s">
        <v>91</v>
      </c>
      <c r="E85" s="3" t="s">
        <v>85</v>
      </c>
      <c r="F85" s="3" t="s">
        <v>78</v>
      </c>
    </row>
    <row r="86" spans="1:6" x14ac:dyDescent="0.4">
      <c r="C86" s="23" t="s">
        <v>90</v>
      </c>
      <c r="D86" s="24" t="s">
        <v>89</v>
      </c>
      <c r="E86" s="3">
        <v>-1</v>
      </c>
      <c r="F86" s="3">
        <v>4</v>
      </c>
    </row>
    <row r="87" spans="1:6" x14ac:dyDescent="0.4">
      <c r="C87" s="22"/>
      <c r="D87" s="24" t="s">
        <v>88</v>
      </c>
      <c r="E87" s="3">
        <v>5</v>
      </c>
      <c r="F87" s="3">
        <v>12</v>
      </c>
    </row>
    <row r="88" spans="1:6" x14ac:dyDescent="0.4">
      <c r="C88" s="22"/>
      <c r="D88" s="24" t="s">
        <v>87</v>
      </c>
      <c r="E88" s="3">
        <f>E87-E86</f>
        <v>6</v>
      </c>
      <c r="F88" s="3">
        <f>F87-F86</f>
        <v>8</v>
      </c>
    </row>
    <row r="89" spans="1:6" x14ac:dyDescent="0.4">
      <c r="C89" s="19"/>
      <c r="D89" s="24" t="s">
        <v>86</v>
      </c>
      <c r="E89" s="3">
        <f>-F88</f>
        <v>-8</v>
      </c>
      <c r="F89" s="3">
        <f>E88</f>
        <v>6</v>
      </c>
    </row>
    <row r="90" spans="1:6" x14ac:dyDescent="0.4">
      <c r="C90" s="26"/>
      <c r="D90" s="26"/>
      <c r="E90" s="26"/>
      <c r="F90" s="26"/>
    </row>
    <row r="91" spans="1:6" x14ac:dyDescent="0.4">
      <c r="C91" s="26"/>
      <c r="D91" s="26"/>
      <c r="E91" s="3" t="s">
        <v>85</v>
      </c>
      <c r="F91" s="3" t="s">
        <v>78</v>
      </c>
    </row>
    <row r="92" spans="1:6" x14ac:dyDescent="0.4">
      <c r="C92" s="23" t="s">
        <v>84</v>
      </c>
      <c r="D92" s="29" t="s">
        <v>83</v>
      </c>
      <c r="E92" s="3">
        <f t="array" ref="E92:F93">{1,0;0,1}-2*V_N*TRANSPOSE(V_N)/SUM(V_N^2)</f>
        <v>-0.28000000000000003</v>
      </c>
      <c r="F92" s="3">
        <v>0.96</v>
      </c>
    </row>
    <row r="93" spans="1:6" x14ac:dyDescent="0.4">
      <c r="C93" s="22"/>
      <c r="D93" s="28"/>
      <c r="E93" s="3">
        <v>0.96</v>
      </c>
      <c r="F93" s="3">
        <v>0.28000000000000003</v>
      </c>
    </row>
    <row r="94" spans="1:6" x14ac:dyDescent="0.4">
      <c r="C94" s="19"/>
      <c r="D94" s="27" t="s">
        <v>82</v>
      </c>
      <c r="E94" s="3">
        <f t="array" ref="E94:F94">2*SUM(V_N*V_S)/SUM(V_N^2)*V_N</f>
        <v>-5.12</v>
      </c>
      <c r="F94" s="3">
        <v>3.84</v>
      </c>
    </row>
    <row r="95" spans="1:6" x14ac:dyDescent="0.4">
      <c r="D95" s="26"/>
      <c r="E95" s="26"/>
      <c r="F95" s="26"/>
    </row>
    <row r="96" spans="1:6" x14ac:dyDescent="0.4">
      <c r="D96" s="26"/>
      <c r="E96" s="26"/>
      <c r="F96" s="26"/>
    </row>
    <row r="97" spans="3:8" x14ac:dyDescent="0.4">
      <c r="D97" s="26"/>
      <c r="E97" s="7" t="s">
        <v>81</v>
      </c>
      <c r="F97" s="24"/>
      <c r="G97" s="7" t="s">
        <v>80</v>
      </c>
      <c r="H97" s="24"/>
    </row>
    <row r="98" spans="3:8" x14ac:dyDescent="0.4">
      <c r="C98" s="3"/>
      <c r="D98" s="3"/>
      <c r="E98" s="3" t="s">
        <v>79</v>
      </c>
      <c r="F98" s="3" t="s">
        <v>78</v>
      </c>
      <c r="G98" s="3" t="s">
        <v>77</v>
      </c>
      <c r="H98" s="3" t="s">
        <v>76</v>
      </c>
    </row>
    <row r="99" spans="3:8" x14ac:dyDescent="0.4">
      <c r="C99" s="3" t="s">
        <v>75</v>
      </c>
      <c r="D99" s="3">
        <v>1</v>
      </c>
      <c r="E99" s="3">
        <f t="shared" ref="E99:F102" ca="1" si="0">RAND()*10</f>
        <v>4.9144605467342819</v>
      </c>
      <c r="F99" s="3">
        <f t="shared" ca="1" si="0"/>
        <v>6.0723726316261022</v>
      </c>
      <c r="G99" s="3">
        <f t="array" aca="1" ref="G99:H99" ca="1">TRANSPOSE(MMULT(M_U,TRANSPOSE(E99:F99)))+V_NN</f>
        <v>-0.66657122672454072</v>
      </c>
      <c r="H99" s="3">
        <f ca="1"/>
        <v>10.258146461720219</v>
      </c>
    </row>
    <row r="100" spans="3:8" x14ac:dyDescent="0.4">
      <c r="C100" s="3"/>
      <c r="D100" s="3">
        <v>2</v>
      </c>
      <c r="E100" s="3">
        <f t="shared" ca="1" si="0"/>
        <v>3.796257225186328</v>
      </c>
      <c r="F100" s="3">
        <f t="shared" ca="1" si="0"/>
        <v>5.1927038932196892</v>
      </c>
      <c r="G100" s="3">
        <f t="array" aca="1" ref="G100:H100" ca="1">TRANSPOSE(MMULT(M_U,TRANSPOSE(E100:F100)))+V_NN</f>
        <v>-1.1979562855612702</v>
      </c>
      <c r="H100" s="3">
        <f ca="1"/>
        <v>8.9383640262803876</v>
      </c>
    </row>
    <row r="101" spans="3:8" x14ac:dyDescent="0.4">
      <c r="C101" s="3"/>
      <c r="D101" s="3">
        <v>3</v>
      </c>
      <c r="E101" s="3">
        <f t="shared" ca="1" si="0"/>
        <v>8.2844818982993829</v>
      </c>
      <c r="F101" s="3">
        <f t="shared" ca="1" si="0"/>
        <v>8.5457303274311975</v>
      </c>
      <c r="G101" s="3">
        <f t="array" aca="1" ref="G101:H101" ca="1">TRANSPOSE(MMULT(M_U,TRANSPOSE(E101:F101)))+V_NN</f>
        <v>0.76424618281012169</v>
      </c>
      <c r="H101" s="3">
        <f ca="1"/>
        <v>14.185907114048142</v>
      </c>
    </row>
    <row r="102" spans="3:8" x14ac:dyDescent="0.4">
      <c r="C102" s="3"/>
      <c r="D102" s="3">
        <v>4</v>
      </c>
      <c r="E102" s="3">
        <f t="shared" ca="1" si="0"/>
        <v>3.3334766044120911</v>
      </c>
      <c r="F102" s="3">
        <f t="shared" ca="1" si="0"/>
        <v>3.8099613806351296</v>
      </c>
      <c r="G102" s="3">
        <f t="array" aca="1" ref="G102:H102" ca="1">TRANSPOSE(MMULT(M_U,TRANSPOSE(E102:F102)))+V_NN</f>
        <v>-2.3958105238256611</v>
      </c>
      <c r="H102" s="3">
        <f ca="1"/>
        <v>8.1069267268134446</v>
      </c>
    </row>
    <row r="126" spans="1:2" x14ac:dyDescent="0.4">
      <c r="A126" t="s">
        <v>74</v>
      </c>
    </row>
    <row r="127" spans="1:2" x14ac:dyDescent="0.4">
      <c r="B127" t="s">
        <v>73</v>
      </c>
    </row>
    <row r="130" spans="2:5" x14ac:dyDescent="0.4">
      <c r="C130" t="s">
        <v>72</v>
      </c>
    </row>
    <row r="132" spans="2:5" x14ac:dyDescent="0.4">
      <c r="B132" t="s">
        <v>71</v>
      </c>
    </row>
    <row r="137" spans="2:5" x14ac:dyDescent="0.4">
      <c r="C137" t="s">
        <v>70</v>
      </c>
    </row>
    <row r="139" spans="2:5" x14ac:dyDescent="0.4">
      <c r="C139" t="s">
        <v>69</v>
      </c>
    </row>
    <row r="140" spans="2:5" x14ac:dyDescent="0.4">
      <c r="D140" t="s">
        <v>68</v>
      </c>
    </row>
    <row r="141" spans="2:5" x14ac:dyDescent="0.4">
      <c r="E141" t="s">
        <v>67</v>
      </c>
    </row>
    <row r="144" spans="2:5" x14ac:dyDescent="0.4">
      <c r="D144" t="s">
        <v>66</v>
      </c>
    </row>
    <row r="145" spans="2:5" x14ac:dyDescent="0.4">
      <c r="E145" t="s">
        <v>65</v>
      </c>
    </row>
    <row r="153" spans="2:5" x14ac:dyDescent="0.4">
      <c r="C153" t="s">
        <v>64</v>
      </c>
    </row>
    <row r="155" spans="2:5" x14ac:dyDescent="0.4">
      <c r="B155" t="s">
        <v>63</v>
      </c>
    </row>
    <row r="156" spans="2:5" x14ac:dyDescent="0.4">
      <c r="C156" t="s">
        <v>62</v>
      </c>
    </row>
    <row r="160" spans="2:5" x14ac:dyDescent="0.4">
      <c r="B160" t="s">
        <v>61</v>
      </c>
    </row>
    <row r="167" spans="3:3" x14ac:dyDescent="0.4">
      <c r="C167" t="s">
        <v>60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97"/>
  <sheetViews>
    <sheetView topLeftCell="A117" zoomScale="130" zoomScaleNormal="130" workbookViewId="0">
      <selection activeCell="C67" sqref="C67"/>
    </sheetView>
  </sheetViews>
  <sheetFormatPr defaultRowHeight="18.75" x14ac:dyDescent="0.4"/>
  <cols>
    <col min="3" max="3" width="13.625" bestFit="1" customWidth="1"/>
    <col min="4" max="5" width="14.5" bestFit="1" customWidth="1"/>
    <col min="11" max="12" width="14.5" bestFit="1" customWidth="1"/>
  </cols>
  <sheetData>
    <row r="1" spans="1:2" s="2" customFormat="1" ht="24.75" thickBot="1" x14ac:dyDescent="0.45">
      <c r="A1" s="2" t="s">
        <v>37</v>
      </c>
    </row>
    <row r="2" spans="1:2" ht="19.5" thickTop="1" x14ac:dyDescent="0.4"/>
    <row r="3" spans="1:2" x14ac:dyDescent="0.4">
      <c r="A3" t="s">
        <v>36</v>
      </c>
    </row>
    <row r="5" spans="1:2" x14ac:dyDescent="0.4">
      <c r="B5" t="s">
        <v>35</v>
      </c>
    </row>
    <row r="10" spans="1:2" x14ac:dyDescent="0.4">
      <c r="B10" t="s">
        <v>34</v>
      </c>
    </row>
    <row r="19" spans="3:4" x14ac:dyDescent="0.4">
      <c r="C19" t="s">
        <v>33</v>
      </c>
    </row>
    <row r="21" spans="3:4" x14ac:dyDescent="0.4">
      <c r="D21" t="s">
        <v>32</v>
      </c>
    </row>
    <row r="25" spans="3:4" x14ac:dyDescent="0.4">
      <c r="C25" t="s">
        <v>31</v>
      </c>
    </row>
    <row r="31" spans="3:4" x14ac:dyDescent="0.4">
      <c r="C31" t="s">
        <v>30</v>
      </c>
    </row>
    <row r="33" spans="1:3" x14ac:dyDescent="0.4">
      <c r="A33" t="s">
        <v>29</v>
      </c>
    </row>
    <row r="34" spans="1:3" x14ac:dyDescent="0.4">
      <c r="B34" t="s">
        <v>28</v>
      </c>
    </row>
    <row r="40" spans="1:3" x14ac:dyDescent="0.4">
      <c r="C40" t="s">
        <v>9</v>
      </c>
    </row>
    <row r="45" spans="1:3" x14ac:dyDescent="0.4">
      <c r="A45" t="s">
        <v>27</v>
      </c>
    </row>
    <row r="51" spans="1:3" x14ac:dyDescent="0.4">
      <c r="B51" t="s">
        <v>26</v>
      </c>
    </row>
    <row r="56" spans="1:3" x14ac:dyDescent="0.4">
      <c r="A56" t="s">
        <v>25</v>
      </c>
    </row>
    <row r="58" spans="1:3" x14ac:dyDescent="0.4">
      <c r="B58" t="s">
        <v>24</v>
      </c>
    </row>
    <row r="60" spans="1:3" x14ac:dyDescent="0.4">
      <c r="C60" t="s">
        <v>23</v>
      </c>
    </row>
    <row r="64" spans="1:3" x14ac:dyDescent="0.4">
      <c r="C64" t="s">
        <v>22</v>
      </c>
    </row>
    <row r="68" spans="2:8" x14ac:dyDescent="0.4">
      <c r="B68" t="s">
        <v>21</v>
      </c>
    </row>
    <row r="69" spans="2:8" x14ac:dyDescent="0.4">
      <c r="C69" t="s">
        <v>20</v>
      </c>
    </row>
    <row r="70" spans="2:8" x14ac:dyDescent="0.4">
      <c r="C70" t="s">
        <v>19</v>
      </c>
    </row>
    <row r="72" spans="2:8" x14ac:dyDescent="0.4">
      <c r="C72" t="s">
        <v>18</v>
      </c>
    </row>
    <row r="73" spans="2:8" x14ac:dyDescent="0.4">
      <c r="D73" t="s">
        <v>17</v>
      </c>
    </row>
    <row r="77" spans="2:8" ht="19.5" thickBot="1" x14ac:dyDescent="0.45"/>
    <row r="78" spans="2:8" ht="19.5" thickBot="1" x14ac:dyDescent="0.45">
      <c r="D78" s="17" t="s">
        <v>16</v>
      </c>
      <c r="E78" s="16" t="s">
        <v>15</v>
      </c>
      <c r="G78" s="17" t="s">
        <v>14</v>
      </c>
      <c r="H78" s="16" t="s">
        <v>13</v>
      </c>
    </row>
    <row r="79" spans="2:8" x14ac:dyDescent="0.4">
      <c r="D79" s="15"/>
      <c r="E79" s="14"/>
      <c r="G79" s="15"/>
      <c r="H79" s="14"/>
    </row>
    <row r="80" spans="2:8" x14ac:dyDescent="0.4">
      <c r="D80" s="10"/>
      <c r="E80" s="11"/>
      <c r="G80" s="10"/>
      <c r="H80" s="11"/>
    </row>
    <row r="81" spans="3:8" x14ac:dyDescent="0.4">
      <c r="D81" s="10"/>
      <c r="E81" s="11"/>
      <c r="G81" s="10"/>
      <c r="H81" s="11"/>
    </row>
    <row r="82" spans="3:8" x14ac:dyDescent="0.4">
      <c r="D82" s="10"/>
      <c r="E82" s="11"/>
      <c r="G82" s="10"/>
      <c r="H82" s="11"/>
    </row>
    <row r="83" spans="3:8" x14ac:dyDescent="0.4">
      <c r="D83" s="10"/>
      <c r="E83" s="11"/>
      <c r="G83" s="10"/>
      <c r="H83" s="11"/>
    </row>
    <row r="84" spans="3:8" x14ac:dyDescent="0.4">
      <c r="D84" s="10"/>
      <c r="E84" s="11"/>
      <c r="G84" s="10"/>
      <c r="H84" s="11"/>
    </row>
    <row r="85" spans="3:8" ht="19.5" thickBot="1" x14ac:dyDescent="0.45">
      <c r="D85" s="12"/>
      <c r="E85" s="13"/>
      <c r="G85" s="12"/>
      <c r="H85" s="13"/>
    </row>
    <row r="89" spans="3:8" x14ac:dyDescent="0.4">
      <c r="C89" t="s">
        <v>12</v>
      </c>
    </row>
    <row r="95" spans="3:8" x14ac:dyDescent="0.4">
      <c r="C95" t="s">
        <v>11</v>
      </c>
    </row>
    <row r="101" spans="3:4" x14ac:dyDescent="0.4">
      <c r="C101" t="s">
        <v>10</v>
      </c>
    </row>
    <row r="105" spans="3:4" x14ac:dyDescent="0.4">
      <c r="D105" t="s">
        <v>9</v>
      </c>
    </row>
    <row r="112" spans="3:4" x14ac:dyDescent="0.4">
      <c r="D112" t="s">
        <v>8</v>
      </c>
    </row>
    <row r="115" spans="3:5" x14ac:dyDescent="0.4">
      <c r="E115" t="s">
        <v>7</v>
      </c>
    </row>
    <row r="117" spans="3:5" x14ac:dyDescent="0.4">
      <c r="C117" t="s">
        <v>108</v>
      </c>
    </row>
    <row r="122" spans="3:5" x14ac:dyDescent="0.4">
      <c r="E122" t="s">
        <v>109</v>
      </c>
    </row>
    <row r="123" spans="3:5" x14ac:dyDescent="0.4">
      <c r="C123" t="s">
        <v>110</v>
      </c>
    </row>
    <row r="133" spans="1:12" x14ac:dyDescent="0.4">
      <c r="C133" t="s">
        <v>6</v>
      </c>
    </row>
    <row r="137" spans="1:12" x14ac:dyDescent="0.4">
      <c r="A137" t="s">
        <v>93</v>
      </c>
      <c r="C137" s="26"/>
      <c r="D137" s="26"/>
      <c r="E137" s="26"/>
      <c r="F137" s="26"/>
    </row>
    <row r="138" spans="1:12" x14ac:dyDescent="0.4">
      <c r="C138" s="26"/>
      <c r="D138" s="26"/>
      <c r="E138" s="26"/>
      <c r="F138" s="26"/>
    </row>
    <row r="139" spans="1:12" x14ac:dyDescent="0.4">
      <c r="B139" t="s">
        <v>130</v>
      </c>
      <c r="C139" s="26"/>
      <c r="D139" s="26"/>
      <c r="E139" s="26"/>
      <c r="F139" s="26"/>
    </row>
    <row r="140" spans="1:12" x14ac:dyDescent="0.4">
      <c r="B140" s="3" t="s">
        <v>119</v>
      </c>
      <c r="C140" s="3" t="s">
        <v>113</v>
      </c>
      <c r="D140" s="3" t="s">
        <v>114</v>
      </c>
      <c r="E140" s="3" t="s">
        <v>115</v>
      </c>
      <c r="F140" s="3" t="s">
        <v>116</v>
      </c>
      <c r="G140" s="3" t="s">
        <v>117</v>
      </c>
      <c r="H140" s="3"/>
      <c r="I140" s="3" t="s">
        <v>118</v>
      </c>
      <c r="K140" s="7" t="s">
        <v>126</v>
      </c>
      <c r="L140" s="24"/>
    </row>
    <row r="141" spans="1:12" x14ac:dyDescent="0.4">
      <c r="B141" s="3" t="s">
        <v>111</v>
      </c>
      <c r="C141" s="3">
        <f ca="1">2*RAND()-1</f>
        <v>-0.45564487004996801</v>
      </c>
      <c r="D141" s="3">
        <f ca="1">2*RAND()-1</f>
        <v>-0.41186803957406348</v>
      </c>
      <c r="E141" s="3">
        <f ca="1">D141-C141</f>
        <v>4.3776830475904527E-2</v>
      </c>
      <c r="F141" s="3">
        <f ca="1">-E142</f>
        <v>-0.72035648647064532</v>
      </c>
      <c r="G141" s="3">
        <f t="array" aca="1" ref="G141:H142" ca="1">{1,0;0,1}-2*(F141:F142*TRANSPOSE(F141:F142))/(F141^2+F142^2)</f>
        <v>-0.99264093338084303</v>
      </c>
      <c r="H141" s="3">
        <f ca="1"/>
        <v>0.12109491061480994</v>
      </c>
      <c r="I141" s="3">
        <f t="array" aca="1" ref="I141:I142" ca="1">2*F141:F142*SUMPRODUCT(F141:F142,C141:C142)/(F141^2+F142^2)</f>
        <v>-0.86852520622840712</v>
      </c>
      <c r="K141" s="19">
        <f t="array" aca="1" ref="K141:L142" ca="1">MMULT(G141:H142,G141:H142)</f>
        <v>1</v>
      </c>
      <c r="L141" s="19">
        <f ca="1"/>
        <v>0</v>
      </c>
    </row>
    <row r="142" spans="1:12" x14ac:dyDescent="0.4">
      <c r="B142" s="3" t="s">
        <v>112</v>
      </c>
      <c r="C142" s="3">
        <f ca="1">2*RAND()-1</f>
        <v>-0.32545887121150519</v>
      </c>
      <c r="D142" s="3">
        <f ca="1">2*RAND()-1</f>
        <v>0.39489761525914013</v>
      </c>
      <c r="E142" s="3">
        <f ca="1">D142-C142</f>
        <v>0.72035648647064532</v>
      </c>
      <c r="F142" s="3">
        <f ca="1">E141</f>
        <v>4.3776830475904527E-2</v>
      </c>
      <c r="G142" s="3">
        <f ca="1"/>
        <v>0.12109491061480994</v>
      </c>
      <c r="H142" s="3">
        <f ca="1"/>
        <v>0.99264093338084303</v>
      </c>
      <c r="I142" s="3">
        <f ca="1"/>
        <v>5.2781201295756468E-2</v>
      </c>
      <c r="K142" s="3">
        <f ca="1"/>
        <v>0</v>
      </c>
      <c r="L142" s="3">
        <f ca="1"/>
        <v>1</v>
      </c>
    </row>
    <row r="143" spans="1:12" x14ac:dyDescent="0.4">
      <c r="C143" s="26"/>
      <c r="D143" s="26"/>
      <c r="E143" s="26"/>
      <c r="F143" s="26"/>
    </row>
    <row r="144" spans="1:12" x14ac:dyDescent="0.4">
      <c r="B144" s="3" t="s">
        <v>120</v>
      </c>
      <c r="C144" s="3" t="s">
        <v>113</v>
      </c>
      <c r="D144" s="3" t="s">
        <v>114</v>
      </c>
      <c r="E144" s="3" t="s">
        <v>115</v>
      </c>
      <c r="F144" s="3" t="s">
        <v>116</v>
      </c>
      <c r="G144" s="3" t="s">
        <v>117</v>
      </c>
      <c r="H144" s="3"/>
      <c r="I144" s="3" t="s">
        <v>118</v>
      </c>
      <c r="K144" s="7" t="s">
        <v>126</v>
      </c>
      <c r="L144" s="24"/>
    </row>
    <row r="145" spans="2:12" x14ac:dyDescent="0.4">
      <c r="B145" s="3" t="s">
        <v>111</v>
      </c>
      <c r="C145" s="3">
        <f ca="1">2*RAND()-1</f>
        <v>-0.37214726625166206</v>
      </c>
      <c r="D145" s="3">
        <f ca="1">2*RAND()-1</f>
        <v>0.7181000305253542</v>
      </c>
      <c r="E145" s="3">
        <f ca="1">D145-C145</f>
        <v>1.0902472967770163</v>
      </c>
      <c r="F145" s="3">
        <f ca="1">-E146</f>
        <v>-1.3352158532892644</v>
      </c>
      <c r="G145" s="3">
        <f t="array" aca="1" ref="G145:H146" ca="1">{1,0;0,1}-2*(F145:F146*TRANSPOSE(F145:F146))/(F145^2+F146^2)</f>
        <v>-0.19995762935394312</v>
      </c>
      <c r="H145" s="3">
        <f ca="1"/>
        <v>0.97980454503087056</v>
      </c>
      <c r="I145" s="3">
        <f t="array" aca="1" ref="I145:I146" ca="1">2*F145:F146*SUMPRODUCT(F145:F146,C145:C146)/(F145^2+F146^2)</f>
        <v>3.231321021032954E-2</v>
      </c>
      <c r="K145" s="19">
        <f t="array" aca="1" ref="K145:L146" ca="1">MMULT(G145:H146,G145:H146)</f>
        <v>1.0000000000000002</v>
      </c>
      <c r="L145" s="19">
        <f ca="1"/>
        <v>-1.1102230246251565E-16</v>
      </c>
    </row>
    <row r="146" spans="2:12" x14ac:dyDescent="0.4">
      <c r="B146" s="3" t="s">
        <v>112</v>
      </c>
      <c r="C146" s="3">
        <f ca="1">2*RAND()-1</f>
        <v>-0.48874458076445926</v>
      </c>
      <c r="D146" s="3">
        <f ca="1">2*RAND()-1</f>
        <v>0.84647127252480514</v>
      </c>
      <c r="E146" s="3">
        <f ca="1">D146-C146</f>
        <v>1.3352158532892644</v>
      </c>
      <c r="F146" s="3">
        <f ca="1">E145</f>
        <v>1.0902472967770163</v>
      </c>
      <c r="G146" s="3">
        <f ca="1"/>
        <v>0.97980454503087056</v>
      </c>
      <c r="H146" s="3">
        <f ca="1"/>
        <v>0.19995762935394301</v>
      </c>
      <c r="I146" s="3">
        <f ca="1"/>
        <v>-2.6384790141019306E-2</v>
      </c>
      <c r="K146" s="3">
        <f ca="1"/>
        <v>-1.1102230246251565E-16</v>
      </c>
      <c r="L146" s="3">
        <f ca="1"/>
        <v>1.0000000000000002</v>
      </c>
    </row>
    <row r="147" spans="2:12" x14ac:dyDescent="0.4">
      <c r="C147" s="26"/>
      <c r="D147" s="26"/>
      <c r="E147" s="26"/>
      <c r="F147" s="26"/>
    </row>
    <row r="148" spans="2:12" x14ac:dyDescent="0.4">
      <c r="B148" s="3" t="s">
        <v>121</v>
      </c>
      <c r="C148" s="3" t="s">
        <v>113</v>
      </c>
      <c r="D148" s="3" t="s">
        <v>114</v>
      </c>
      <c r="E148" s="3" t="s">
        <v>115</v>
      </c>
      <c r="F148" s="3" t="s">
        <v>116</v>
      </c>
      <c r="G148" s="3" t="s">
        <v>117</v>
      </c>
      <c r="H148" s="3"/>
      <c r="I148" s="3" t="s">
        <v>118</v>
      </c>
      <c r="K148" s="7" t="s">
        <v>126</v>
      </c>
      <c r="L148" s="24"/>
    </row>
    <row r="149" spans="2:12" x14ac:dyDescent="0.4">
      <c r="B149" s="3" t="s">
        <v>111</v>
      </c>
      <c r="C149" s="3">
        <f ca="1">2*RAND()-1</f>
        <v>-0.49289401339583239</v>
      </c>
      <c r="D149" s="3">
        <f ca="1">2*RAND()-1</f>
        <v>0.25426461680123902</v>
      </c>
      <c r="E149" s="3">
        <f ca="1">D149-C149</f>
        <v>0.74715863019707141</v>
      </c>
      <c r="F149" s="3">
        <f ca="1">-E150</f>
        <v>-0.3244106209397184</v>
      </c>
      <c r="G149" s="3">
        <f t="array" aca="1" ref="G149:H150" ca="1">{1,0;0,1}-2*(F149:F150*TRANSPOSE(F149:F150))/(F149^2+F150^2)</f>
        <v>0.68276077877613051</v>
      </c>
      <c r="H149" s="3">
        <f ca="1"/>
        <v>0.73064199096754068</v>
      </c>
      <c r="I149" s="3">
        <f t="array" aca="1" ref="I149:I150" ca="1">2*F149:F150*SUMPRODUCT(F149:F150,C149:C150)/(F149^2+F150^2)</f>
        <v>-0.38805639769778588</v>
      </c>
      <c r="K149" s="19">
        <f t="array" aca="1" ref="K149:L150" ca="1">MMULT(G149:H150,G149:H150)</f>
        <v>1</v>
      </c>
      <c r="L149" s="19">
        <f ca="1"/>
        <v>-1.1102230246251565E-16</v>
      </c>
    </row>
    <row r="150" spans="2:12" x14ac:dyDescent="0.4">
      <c r="B150" s="3" t="s">
        <v>112</v>
      </c>
      <c r="C150" s="3">
        <f ca="1">2*RAND()-1</f>
        <v>0.31710617184124801</v>
      </c>
      <c r="D150" s="3">
        <f ca="1">2*RAND()-1</f>
        <v>0.64151679278096641</v>
      </c>
      <c r="E150" s="3">
        <f ca="1">D150-C150</f>
        <v>0.3244106209397184</v>
      </c>
      <c r="F150" s="3">
        <f ca="1">E149</f>
        <v>0.74715863019707141</v>
      </c>
      <c r="G150" s="3">
        <f ca="1"/>
        <v>0.73064199096754068</v>
      </c>
      <c r="H150" s="3">
        <f ca="1"/>
        <v>-0.68276077877613073</v>
      </c>
      <c r="I150" s="3">
        <f ca="1"/>
        <v>0.89374289196580869</v>
      </c>
      <c r="K150" s="3">
        <f ca="1"/>
        <v>-1.1102230246251565E-16</v>
      </c>
      <c r="L150" s="3">
        <f ca="1"/>
        <v>1.0000000000000002</v>
      </c>
    </row>
    <row r="152" spans="2:12" x14ac:dyDescent="0.4">
      <c r="B152" s="3" t="s">
        <v>122</v>
      </c>
      <c r="C152" s="3" t="s">
        <v>113</v>
      </c>
      <c r="D152" s="3" t="s">
        <v>114</v>
      </c>
      <c r="E152" s="3" t="s">
        <v>115</v>
      </c>
      <c r="F152" s="3" t="s">
        <v>116</v>
      </c>
      <c r="G152" s="3" t="s">
        <v>117</v>
      </c>
      <c r="H152" s="3"/>
      <c r="I152" s="3" t="s">
        <v>118</v>
      </c>
      <c r="K152" s="7" t="s">
        <v>126</v>
      </c>
      <c r="L152" s="24"/>
    </row>
    <row r="153" spans="2:12" x14ac:dyDescent="0.4">
      <c r="B153" s="3" t="s">
        <v>111</v>
      </c>
      <c r="C153" s="3">
        <f ca="1">2*RAND()-1</f>
        <v>-7.5925869512026622E-2</v>
      </c>
      <c r="D153" s="3">
        <f ca="1">2*RAND()-1</f>
        <v>0.67970561267429819</v>
      </c>
      <c r="E153" s="3">
        <f ca="1">D153-C153</f>
        <v>0.75563148218632481</v>
      </c>
      <c r="F153" s="3">
        <f ca="1">-E154</f>
        <v>1.6285022525977593</v>
      </c>
      <c r="G153" s="3">
        <f t="array" aca="1" ref="G153:H154" ca="1">{1,0;0,1}-2*(F153:F154*TRANSPOSE(F153:F154))/(F153^2+F154^2)</f>
        <v>-0.64568464261310066</v>
      </c>
      <c r="H153" s="3">
        <f ca="1"/>
        <v>-0.76360417907027744</v>
      </c>
      <c r="I153" s="3">
        <f t="array" aca="1" ref="I153:I154" ca="1">2*F153:F154*SUMPRODUCT(F153:F154,C153:C154)/(F153^2+F154^2)</f>
        <v>0.6230665061585936</v>
      </c>
      <c r="K153" s="19">
        <f t="array" aca="1" ref="K153:L154" ca="1">MMULT(G153:H154,G153:H154)</f>
        <v>0.99999999999999989</v>
      </c>
      <c r="L153" s="19">
        <f ca="1"/>
        <v>-1.1102230246251565E-16</v>
      </c>
    </row>
    <row r="154" spans="2:12" x14ac:dyDescent="0.4">
      <c r="B154" s="3" t="s">
        <v>112</v>
      </c>
      <c r="C154" s="3">
        <f ca="1">2*RAND()-1</f>
        <v>0.97958675986075128</v>
      </c>
      <c r="D154" s="3">
        <f ca="1">2*RAND()-1</f>
        <v>-0.64891549273700799</v>
      </c>
      <c r="E154" s="3">
        <f ca="1">D154-C154</f>
        <v>-1.6285022525977593</v>
      </c>
      <c r="F154" s="3">
        <f ca="1">E153</f>
        <v>0.75563148218632481</v>
      </c>
      <c r="G154" s="3">
        <f ca="1"/>
        <v>-0.76360417907027744</v>
      </c>
      <c r="H154" s="3">
        <f ca="1"/>
        <v>0.64568464261310077</v>
      </c>
      <c r="I154" s="3">
        <f ca="1"/>
        <v>0.28910532165260872</v>
      </c>
      <c r="K154" s="3">
        <f ca="1"/>
        <v>-1.1102230246251565E-16</v>
      </c>
      <c r="L154" s="3">
        <f ca="1"/>
        <v>1</v>
      </c>
    </row>
    <row r="156" spans="2:12" x14ac:dyDescent="0.4">
      <c r="B156" s="3" t="s">
        <v>123</v>
      </c>
      <c r="C156" s="3" t="s">
        <v>117</v>
      </c>
      <c r="D156" s="3"/>
      <c r="E156" s="3" t="s">
        <v>124</v>
      </c>
      <c r="K156" s="7" t="s">
        <v>127</v>
      </c>
      <c r="L156" s="24"/>
    </row>
    <row r="157" spans="2:12" x14ac:dyDescent="0.4">
      <c r="B157" s="3" t="s">
        <v>111</v>
      </c>
      <c r="C157" s="3">
        <f t="array" aca="1" ref="C157:D158" ca="1">G141:H142</f>
        <v>-0.99264093338084303</v>
      </c>
      <c r="D157" s="3">
        <f ca="1"/>
        <v>0.12109491061480994</v>
      </c>
      <c r="E157" s="3">
        <f t="array" aca="1" ref="E157:E158" ca="1">I141:I142</f>
        <v>-0.86852520622840712</v>
      </c>
      <c r="K157" s="19">
        <f t="array" aca="1" ref="K157:L158" ca="1">MMULT(TRANSPOSE(C157:D158),C157:D158)</f>
        <v>1</v>
      </c>
      <c r="L157" s="19">
        <f ca="1"/>
        <v>0</v>
      </c>
    </row>
    <row r="158" spans="2:12" x14ac:dyDescent="0.4">
      <c r="B158" s="3" t="s">
        <v>112</v>
      </c>
      <c r="C158" s="3">
        <f ca="1"/>
        <v>0.12109491061480994</v>
      </c>
      <c r="D158" s="3">
        <f ca="1"/>
        <v>0.99264093338084303</v>
      </c>
      <c r="E158" s="3">
        <f ca="1"/>
        <v>5.2781201295756468E-2</v>
      </c>
      <c r="K158" s="3">
        <f ca="1"/>
        <v>0</v>
      </c>
      <c r="L158" s="3">
        <f ca="1"/>
        <v>1</v>
      </c>
    </row>
    <row r="160" spans="2:12" x14ac:dyDescent="0.4">
      <c r="B160" s="3" t="s">
        <v>125</v>
      </c>
      <c r="C160" s="3" t="s">
        <v>117</v>
      </c>
      <c r="D160" s="3"/>
      <c r="E160" s="3" t="s">
        <v>124</v>
      </c>
      <c r="K160" s="7" t="s">
        <v>127</v>
      </c>
      <c r="L160" s="24"/>
    </row>
    <row r="161" spans="2:12" x14ac:dyDescent="0.4">
      <c r="B161" s="3" t="s">
        <v>111</v>
      </c>
      <c r="C161" s="3">
        <f t="array" aca="1" ref="C161:D162" ca="1">MMULT(G145:H146,C157:D158)</f>
        <v>0.31713547163901656</v>
      </c>
      <c r="D161" s="3">
        <f ca="1"/>
        <v>0.9483802468568705</v>
      </c>
      <c r="E161" s="3">
        <f t="array" aca="1" ref="E161:E162" ca="1">I145:I146+MMULT(C161:D162,E157:E158)</f>
        <v>-0.19307029198301881</v>
      </c>
      <c r="K161" s="19">
        <f t="array" aca="1" ref="K161:L162" ca="1">MMULT(TRANSPOSE(C161:D162),C161:D162)</f>
        <v>1</v>
      </c>
      <c r="L161" s="19">
        <f ca="1"/>
        <v>5.5511151231257827E-17</v>
      </c>
    </row>
    <row r="162" spans="2:12" x14ac:dyDescent="0.4">
      <c r="B162" s="3" t="s">
        <v>112</v>
      </c>
      <c r="C162" s="3">
        <f ca="1"/>
        <v>-0.9483802468568705</v>
      </c>
      <c r="D162" s="3">
        <f ca="1"/>
        <v>0.31713547163901645</v>
      </c>
      <c r="E162" s="3">
        <f ca="1"/>
        <v>0.81404615050989537</v>
      </c>
      <c r="K162" s="3">
        <f ca="1"/>
        <v>5.5511151231257827E-17</v>
      </c>
      <c r="L162" s="3">
        <f ca="1"/>
        <v>1</v>
      </c>
    </row>
    <row r="164" spans="2:12" x14ac:dyDescent="0.4">
      <c r="B164" s="3" t="s">
        <v>128</v>
      </c>
      <c r="C164" s="3" t="s">
        <v>117</v>
      </c>
      <c r="D164" s="3"/>
      <c r="E164" s="3" t="s">
        <v>124</v>
      </c>
      <c r="K164" s="7" t="s">
        <v>127</v>
      </c>
      <c r="L164" s="24"/>
    </row>
    <row r="165" spans="2:12" x14ac:dyDescent="0.4">
      <c r="B165" s="3" t="s">
        <v>111</v>
      </c>
      <c r="C165" s="3">
        <f t="array" aca="1" ref="C165:D166" ca="1">MMULT(G149:H150,C161:D162)</f>
        <v>-0.47639877016400117</v>
      </c>
      <c r="D165" s="3">
        <f ca="1"/>
        <v>0.87922932832465683</v>
      </c>
      <c r="E165" s="3">
        <f t="array" aca="1" ref="E165:E166" ca="1">I149:I150+MMULT(C165:D166,E161:E162)</f>
        <v>0.41965530209621671</v>
      </c>
      <c r="K165" s="19">
        <f t="array" aca="1" ref="K165:L166" ca="1">MMULT(TRANSPOSE(C165:D166),C165:D166)</f>
        <v>1.0000000000000007</v>
      </c>
      <c r="L165" s="19">
        <f ca="1"/>
        <v>1.6653345369377348E-16</v>
      </c>
    </row>
    <row r="166" spans="2:12" x14ac:dyDescent="0.4">
      <c r="B166" s="3" t="s">
        <v>112</v>
      </c>
      <c r="C166" s="3">
        <f ca="1"/>
        <v>0.87922932832465717</v>
      </c>
      <c r="D166" s="3">
        <f ca="1"/>
        <v>0.47639877016400117</v>
      </c>
      <c r="E166" s="3">
        <f ca="1"/>
        <v>1.1118004137857871</v>
      </c>
      <c r="K166" s="3">
        <f ca="1"/>
        <v>1.6653345369377348E-16</v>
      </c>
      <c r="L166" s="3">
        <f ca="1"/>
        <v>1</v>
      </c>
    </row>
    <row r="168" spans="2:12" x14ac:dyDescent="0.4">
      <c r="B168" s="7" t="s">
        <v>129</v>
      </c>
      <c r="C168" s="7" t="s">
        <v>117</v>
      </c>
      <c r="D168" s="24"/>
      <c r="E168" s="24" t="s">
        <v>124</v>
      </c>
      <c r="G168" s="26"/>
      <c r="H168" s="26"/>
      <c r="K168" s="7" t="s">
        <v>127</v>
      </c>
      <c r="L168" s="24"/>
    </row>
    <row r="169" spans="2:12" x14ac:dyDescent="0.4">
      <c r="B169" s="3" t="s">
        <v>111</v>
      </c>
      <c r="C169" s="19">
        <f t="array" aca="1" ref="C169:D170" ca="1">MMULT(G153:H154,C165:D166)</f>
        <v>-0.36377981981519752</v>
      </c>
      <c r="D169" s="19">
        <f ca="1"/>
        <v>-0.93148496643543444</v>
      </c>
      <c r="E169" s="3">
        <f t="array" aca="1" ref="E169:E170" ca="1">I153:I154+MMULT(C169:D170,E165:E166)</f>
        <v>-0.56522099514061641</v>
      </c>
      <c r="G169" s="26"/>
      <c r="H169" s="26"/>
      <c r="K169" s="19">
        <f t="array" aca="1" ref="K169:L170" ca="1">MMULT(TRANSPOSE(C169:D170),C169:D170)</f>
        <v>1.0000000000000007</v>
      </c>
      <c r="L169" s="19">
        <f ca="1"/>
        <v>2.2204460492503131E-16</v>
      </c>
    </row>
    <row r="170" spans="2:12" x14ac:dyDescent="0.4">
      <c r="B170" s="3" t="s">
        <v>112</v>
      </c>
      <c r="C170" s="3">
        <f ca="1"/>
        <v>0.93148496643543477</v>
      </c>
      <c r="D170" s="3">
        <f ca="1"/>
        <v>-0.36377981981519714</v>
      </c>
      <c r="E170" s="3">
        <f ca="1"/>
        <v>0.27555737244270012</v>
      </c>
      <c r="G170" s="26"/>
      <c r="H170" s="26"/>
      <c r="K170" s="3">
        <f ca="1"/>
        <v>2.2204460492503131E-16</v>
      </c>
      <c r="L170" s="3">
        <f ca="1"/>
        <v>0.99999999999999978</v>
      </c>
    </row>
    <row r="173" spans="2:12" x14ac:dyDescent="0.4">
      <c r="B173" t="s">
        <v>131</v>
      </c>
    </row>
    <row r="174" spans="2:12" x14ac:dyDescent="0.4">
      <c r="C174" s="3" t="s">
        <v>136</v>
      </c>
      <c r="D174" s="3" t="s">
        <v>135</v>
      </c>
      <c r="E174" s="3" t="s">
        <v>134</v>
      </c>
      <c r="F174" s="26"/>
      <c r="G174" s="26"/>
      <c r="H174" s="26"/>
    </row>
    <row r="175" spans="2:12" x14ac:dyDescent="0.4">
      <c r="B175" s="3" t="s">
        <v>132</v>
      </c>
      <c r="C175" s="3">
        <f ca="1">2*RAND()-1</f>
        <v>0.13540317002328273</v>
      </c>
      <c r="D175" s="3">
        <f t="shared" ref="D175:E176" ca="1" si="0">2*RAND()-1</f>
        <v>0.33390557407691346</v>
      </c>
      <c r="E175" s="3">
        <f t="shared" ca="1" si="0"/>
        <v>-0.80321908223227068</v>
      </c>
    </row>
    <row r="176" spans="2:12" x14ac:dyDescent="0.4">
      <c r="B176" s="3" t="s">
        <v>133</v>
      </c>
      <c r="C176" s="3">
        <f ca="1">2*RAND()-1</f>
        <v>0.86130654170803367</v>
      </c>
      <c r="D176" s="3">
        <f t="shared" ca="1" si="0"/>
        <v>0.78392065835992941</v>
      </c>
      <c r="E176" s="3">
        <f t="shared" ca="1" si="0"/>
        <v>-0.26513796150777114</v>
      </c>
    </row>
    <row r="178" spans="2:6" x14ac:dyDescent="0.4">
      <c r="C178" s="3" t="s">
        <v>137</v>
      </c>
      <c r="D178" s="3" t="s">
        <v>138</v>
      </c>
      <c r="E178" s="3" t="s">
        <v>139</v>
      </c>
    </row>
    <row r="179" spans="2:6" x14ac:dyDescent="0.4">
      <c r="B179" s="3" t="s">
        <v>132</v>
      </c>
      <c r="C179" s="3">
        <f t="array" aca="1" ref="C179:C180" ca="1">MMULT($C$169:$D$170,C175:C176)+$E$169:$E$170</f>
        <v>-1.4167720310276206</v>
      </c>
      <c r="D179" s="3">
        <f t="array" aca="1" ref="D179:D180" ca="1">MMULT($C$169:$D$170,D175:D176)+$E$169:$E$170</f>
        <v>-1.4168994128540486</v>
      </c>
      <c r="E179" s="3">
        <f t="array" aca="1" ref="E179:E180" ca="1">MMULT($C$169:$D$170,E175:E176)+$E$169:$E$170</f>
        <v>-2.605407695820694E-2</v>
      </c>
    </row>
    <row r="180" spans="2:6" x14ac:dyDescent="0.4">
      <c r="B180" s="3" t="s">
        <v>133</v>
      </c>
      <c r="C180" s="3">
        <f ca="1"/>
        <v>8.8357451178890017E-2</v>
      </c>
      <c r="D180" s="3">
        <f ca="1"/>
        <v>0.30141087905675257</v>
      </c>
      <c r="E180" s="3">
        <f ca="1"/>
        <v>-0.3761772875472616</v>
      </c>
    </row>
    <row r="183" spans="2:6" x14ac:dyDescent="0.4">
      <c r="C183" s="3" t="s">
        <v>141</v>
      </c>
      <c r="D183" s="3" t="s">
        <v>142</v>
      </c>
      <c r="E183" s="26"/>
      <c r="F183" s="31"/>
    </row>
    <row r="184" spans="2:6" x14ac:dyDescent="0.4">
      <c r="B184" s="3" t="s">
        <v>132</v>
      </c>
      <c r="C184" s="3">
        <f t="array" aca="1" ref="C184:C185" ca="1">D175:D176-C175:C176</f>
        <v>0.19850240405363073</v>
      </c>
      <c r="D184" s="3">
        <f t="array" aca="1" ref="D184:D185" ca="1">E175:E176-C175:C176</f>
        <v>-0.9386222522555534</v>
      </c>
      <c r="E184" s="26"/>
      <c r="F184" s="26"/>
    </row>
    <row r="185" spans="2:6" x14ac:dyDescent="0.4">
      <c r="B185" s="3" t="s">
        <v>140</v>
      </c>
      <c r="C185" s="3">
        <f ca="1"/>
        <v>-7.7385883348104256E-2</v>
      </c>
      <c r="D185" s="3">
        <f ca="1"/>
        <v>-1.1264445032158048</v>
      </c>
      <c r="E185" s="26"/>
      <c r="F185" s="26"/>
    </row>
    <row r="187" spans="2:6" x14ac:dyDescent="0.4">
      <c r="C187" s="3" t="s">
        <v>144</v>
      </c>
      <c r="D187" s="3" t="s">
        <v>143</v>
      </c>
      <c r="E187" s="3" t="s">
        <v>145</v>
      </c>
      <c r="F187" s="3" t="s">
        <v>146</v>
      </c>
    </row>
    <row r="188" spans="2:6" x14ac:dyDescent="0.4">
      <c r="B188" s="3" t="s">
        <v>132</v>
      </c>
      <c r="C188" s="3">
        <f t="array" aca="1" ref="C188:C189" ca="1">D179:D180-C179:C180</f>
        <v>-1.273818264280191E-4</v>
      </c>
      <c r="D188" s="3">
        <f t="array" aca="1" ref="D188:D189" ca="1">E179:E180-C179:C180</f>
        <v>1.3907179540694137</v>
      </c>
      <c r="E188" s="3">
        <f ca="1">-C189</f>
        <v>-0.21305342787786255</v>
      </c>
      <c r="F188" s="3">
        <f ca="1">-D189</f>
        <v>0.46453473872615159</v>
      </c>
    </row>
    <row r="189" spans="2:6" x14ac:dyDescent="0.4">
      <c r="B189" s="3" t="s">
        <v>140</v>
      </c>
      <c r="C189" s="3">
        <f ca="1"/>
        <v>0.21305342787786255</v>
      </c>
      <c r="D189" s="3">
        <f ca="1"/>
        <v>-0.46453473872615159</v>
      </c>
      <c r="E189" s="3">
        <f ca="1">C188</f>
        <v>-1.273818264280191E-4</v>
      </c>
      <c r="F189" s="3">
        <f ca="1">D188</f>
        <v>1.3907179540694137</v>
      </c>
    </row>
    <row r="191" spans="2:6" x14ac:dyDescent="0.4">
      <c r="B191" s="7" t="s">
        <v>147</v>
      </c>
      <c r="C191" s="7" t="s">
        <v>117</v>
      </c>
      <c r="D191" s="24"/>
      <c r="E191" s="24" t="s">
        <v>124</v>
      </c>
    </row>
    <row r="192" spans="2:6" x14ac:dyDescent="0.4">
      <c r="B192" s="3" t="s">
        <v>111</v>
      </c>
      <c r="C192" s="19">
        <f t="array" aca="1" ref="C192:D193" ca="1">1/SUMPRODUCT(E188:E189,D188:D189)*(E188:E189*TRANSPOSE(D184:D185)-F188:F189*TRANSPOSE(C184:C185))</f>
        <v>-0.36377981981519714</v>
      </c>
      <c r="D192" s="19">
        <f ca="1"/>
        <v>-0.93148496643543466</v>
      </c>
      <c r="E192" s="3">
        <f t="array" aca="1" ref="E192:E193" ca="1">C179:C180-MMULT(C192:D193,C175:C176)</f>
        <v>-0.5652209951406163</v>
      </c>
    </row>
    <row r="193" spans="2:5" x14ac:dyDescent="0.4">
      <c r="B193" s="3" t="s">
        <v>112</v>
      </c>
      <c r="C193" s="3">
        <f ca="1"/>
        <v>0.93148496643543421</v>
      </c>
      <c r="D193" s="3">
        <f ca="1"/>
        <v>-0.36377981981519769</v>
      </c>
      <c r="E193" s="3">
        <f ca="1"/>
        <v>0.27555737244270068</v>
      </c>
    </row>
    <row r="195" spans="2:5" x14ac:dyDescent="0.4">
      <c r="B195" s="7" t="s">
        <v>148</v>
      </c>
      <c r="C195" s="7" t="s">
        <v>150</v>
      </c>
      <c r="D195" s="24"/>
      <c r="E195" s="24" t="s">
        <v>124</v>
      </c>
    </row>
    <row r="196" spans="2:5" x14ac:dyDescent="0.4">
      <c r="B196" s="3" t="s">
        <v>132</v>
      </c>
      <c r="C196" s="32">
        <f t="array" aca="1" ref="C196:D197" ca="1">C169:D170-C192:D193</f>
        <v>-3.8857805861880479E-16</v>
      </c>
      <c r="D196" s="32">
        <f ca="1"/>
        <v>2.2204460492503131E-16</v>
      </c>
      <c r="E196" s="33">
        <f t="array" aca="1" ref="E196:E197" ca="1">E169:E170-E192:E193</f>
        <v>-1.1102230246251565E-16</v>
      </c>
    </row>
    <row r="197" spans="2:5" x14ac:dyDescent="0.4">
      <c r="B197" s="3" t="s">
        <v>149</v>
      </c>
      <c r="C197" s="33">
        <f ca="1"/>
        <v>5.5511151231257827E-16</v>
      </c>
      <c r="D197" s="33">
        <f ca="1"/>
        <v>5.5511151231257827E-16</v>
      </c>
      <c r="E197" s="33">
        <f ca="1"/>
        <v>-5.5511151231257827E-16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4"/>
  <sheetViews>
    <sheetView tabSelected="1" zoomScale="115" zoomScaleNormal="115" workbookViewId="0">
      <selection activeCell="E70" sqref="E70"/>
    </sheetView>
  </sheetViews>
  <sheetFormatPr defaultRowHeight="18.75" x14ac:dyDescent="0.4"/>
  <cols>
    <col min="3" max="3" width="9.375" bestFit="1" customWidth="1"/>
    <col min="9" max="11" width="9" style="37"/>
    <col min="12" max="12" width="9.375" style="37" bestFit="1" customWidth="1"/>
    <col min="13" max="13" width="9" style="37"/>
  </cols>
  <sheetData>
    <row r="1" spans="1:13" s="2" customFormat="1" ht="24.75" thickBot="1" x14ac:dyDescent="0.45">
      <c r="A1" s="2" t="s">
        <v>4</v>
      </c>
      <c r="I1" s="36"/>
      <c r="J1" s="36"/>
      <c r="K1" s="36"/>
      <c r="L1" s="36"/>
      <c r="M1" s="36"/>
    </row>
    <row r="2" spans="1:13" ht="19.5" thickTop="1" x14ac:dyDescent="0.4"/>
    <row r="3" spans="1:13" x14ac:dyDescent="0.4">
      <c r="A3" t="s">
        <v>5</v>
      </c>
    </row>
    <row r="4" spans="1:13" ht="19.5" thickBot="1" x14ac:dyDescent="0.45"/>
    <row r="5" spans="1:13" x14ac:dyDescent="0.4">
      <c r="B5" s="8">
        <v>0</v>
      </c>
      <c r="C5" s="14"/>
      <c r="D5" s="8">
        <v>1</v>
      </c>
      <c r="E5" s="14"/>
      <c r="F5" s="8">
        <v>2</v>
      </c>
      <c r="G5" s="9"/>
    </row>
    <row r="6" spans="1:13" x14ac:dyDescent="0.4">
      <c r="B6" s="10"/>
      <c r="C6" s="11"/>
      <c r="D6" s="10"/>
      <c r="E6" s="11"/>
      <c r="F6" s="10"/>
      <c r="G6" s="11"/>
    </row>
    <row r="7" spans="1:13" x14ac:dyDescent="0.4">
      <c r="B7" s="10"/>
      <c r="C7" s="11"/>
      <c r="D7" s="10"/>
      <c r="E7" s="11"/>
      <c r="F7" s="10"/>
      <c r="G7" s="11"/>
    </row>
    <row r="8" spans="1:13" x14ac:dyDescent="0.4">
      <c r="B8" s="10"/>
      <c r="C8" s="11"/>
      <c r="D8" s="10"/>
      <c r="E8" s="11"/>
      <c r="F8" s="10"/>
      <c r="G8" s="11"/>
    </row>
    <row r="9" spans="1:13" ht="19.5" thickBot="1" x14ac:dyDescent="0.45">
      <c r="B9" s="12"/>
      <c r="C9" s="13"/>
      <c r="D9" s="12"/>
      <c r="E9" s="13"/>
      <c r="F9" s="12"/>
      <c r="G9" s="13"/>
    </row>
    <row r="11" spans="1:13" x14ac:dyDescent="0.4">
      <c r="A11" t="s">
        <v>177</v>
      </c>
    </row>
    <row r="12" spans="1:13" x14ac:dyDescent="0.4">
      <c r="B12" s="46" t="s">
        <v>159</v>
      </c>
      <c r="C12" s="39" t="s">
        <v>173</v>
      </c>
      <c r="D12" s="39" t="s">
        <v>160</v>
      </c>
      <c r="E12" s="26"/>
      <c r="F12" s="26"/>
      <c r="G12" s="26"/>
      <c r="H12" s="26"/>
      <c r="I12" s="31"/>
      <c r="J12" s="31"/>
      <c r="K12" s="31"/>
    </row>
    <row r="13" spans="1:13" x14ac:dyDescent="0.4">
      <c r="B13" s="51">
        <v>0</v>
      </c>
      <c r="C13" s="3">
        <f>IF(B13&lt;&gt;B12,1,C12+1)</f>
        <v>1</v>
      </c>
      <c r="D13" s="3">
        <v>0</v>
      </c>
      <c r="E13" s="26"/>
      <c r="F13" s="26"/>
      <c r="G13" s="26"/>
      <c r="H13" s="26"/>
      <c r="I13" s="31"/>
      <c r="J13" s="31"/>
      <c r="K13" s="31"/>
    </row>
    <row r="14" spans="1:13" x14ac:dyDescent="0.4">
      <c r="B14" s="51">
        <v>1</v>
      </c>
      <c r="C14" s="3">
        <f t="shared" ref="C14:C18" si="0">IF(B14&lt;&gt;B13,1,C13+1)</f>
        <v>1</v>
      </c>
      <c r="D14" s="3">
        <v>1</v>
      </c>
      <c r="E14" s="26"/>
      <c r="F14" s="26"/>
      <c r="G14" s="26"/>
      <c r="H14" s="26"/>
      <c r="I14" s="31"/>
      <c r="J14" s="31"/>
      <c r="K14" s="31"/>
    </row>
    <row r="15" spans="1:13" x14ac:dyDescent="0.4">
      <c r="B15" s="51">
        <v>1</v>
      </c>
      <c r="C15" s="3">
        <f t="shared" si="0"/>
        <v>2</v>
      </c>
      <c r="D15" s="3">
        <v>2</v>
      </c>
      <c r="E15" s="26"/>
      <c r="F15" s="26"/>
      <c r="G15" s="26"/>
      <c r="H15" s="26"/>
      <c r="I15" s="31"/>
      <c r="J15" s="31"/>
      <c r="K15" s="31"/>
    </row>
    <row r="16" spans="1:13" x14ac:dyDescent="0.4">
      <c r="B16" s="51">
        <v>2</v>
      </c>
      <c r="C16" s="3">
        <f t="shared" si="0"/>
        <v>1</v>
      </c>
      <c r="D16" s="3">
        <v>1</v>
      </c>
      <c r="E16" s="26"/>
      <c r="F16" s="26"/>
      <c r="G16" s="26"/>
      <c r="H16" s="26"/>
      <c r="I16" s="31"/>
      <c r="J16" s="31"/>
      <c r="K16" s="31"/>
    </row>
    <row r="17" spans="1:11" x14ac:dyDescent="0.4">
      <c r="B17" s="51">
        <v>2</v>
      </c>
      <c r="C17" s="3">
        <f t="shared" si="0"/>
        <v>2</v>
      </c>
      <c r="D17" s="3">
        <v>3</v>
      </c>
      <c r="E17" s="26"/>
      <c r="F17" s="26"/>
      <c r="G17" s="26"/>
      <c r="H17" s="26"/>
      <c r="I17" s="31"/>
      <c r="J17" s="31"/>
      <c r="K17" s="31"/>
    </row>
    <row r="18" spans="1:11" x14ac:dyDescent="0.4">
      <c r="B18" s="51">
        <v>2</v>
      </c>
      <c r="C18" s="3">
        <f t="shared" si="0"/>
        <v>3</v>
      </c>
      <c r="D18" s="3">
        <v>4</v>
      </c>
      <c r="E18" s="26"/>
      <c r="F18" s="26"/>
      <c r="G18" s="26"/>
      <c r="H18" s="26"/>
      <c r="I18" s="31"/>
      <c r="J18" s="31"/>
      <c r="K18" s="31"/>
    </row>
    <row r="19" spans="1:11" x14ac:dyDescent="0.4">
      <c r="B19" s="48"/>
      <c r="C19" s="3" t="str">
        <f>IF(B19="","",IF(B19&lt;&gt;B18,1,C18+1))</f>
        <v/>
      </c>
      <c r="D19" s="3"/>
      <c r="E19" s="26"/>
      <c r="F19" s="26"/>
      <c r="G19" s="26"/>
      <c r="H19" s="26"/>
      <c r="I19" s="31"/>
      <c r="J19" s="31"/>
      <c r="K19" s="31"/>
    </row>
    <row r="20" spans="1:11" x14ac:dyDescent="0.4">
      <c r="B20" s="48"/>
      <c r="C20" s="3" t="str">
        <f>IF(B20="","",IF(B20&lt;&gt;B19,1,C19+1))</f>
        <v/>
      </c>
      <c r="D20" s="3"/>
      <c r="E20" s="26"/>
      <c r="F20" s="26"/>
      <c r="G20" s="26"/>
      <c r="H20" s="26"/>
      <c r="I20" s="31"/>
      <c r="J20" s="31"/>
      <c r="K20" s="31"/>
    </row>
    <row r="21" spans="1:11" x14ac:dyDescent="0.4">
      <c r="B21" s="48"/>
      <c r="C21" s="3" t="str">
        <f>IF(B21="","",IF(B21&lt;&gt;B20,1,C20+1))</f>
        <v/>
      </c>
      <c r="D21" s="3"/>
      <c r="E21" s="26"/>
      <c r="F21" s="26"/>
      <c r="G21" s="26"/>
      <c r="H21" s="26"/>
      <c r="I21" s="31"/>
      <c r="J21" s="31"/>
      <c r="K21" s="31"/>
    </row>
    <row r="22" spans="1:11" x14ac:dyDescent="0.4">
      <c r="B22" s="26"/>
      <c r="C22" s="26"/>
      <c r="D22" s="26"/>
      <c r="E22" s="26"/>
      <c r="F22" s="26"/>
      <c r="G22" s="26"/>
      <c r="H22" s="26"/>
      <c r="I22" s="31"/>
      <c r="J22" s="31"/>
      <c r="K22" s="31"/>
    </row>
    <row r="23" spans="1:11" x14ac:dyDescent="0.4">
      <c r="A23" t="s">
        <v>175</v>
      </c>
    </row>
    <row r="24" spans="1:11" x14ac:dyDescent="0.4">
      <c r="B24" s="39" t="s">
        <v>159</v>
      </c>
      <c r="C24" s="39" t="s">
        <v>164</v>
      </c>
      <c r="D24" s="39" t="s">
        <v>79</v>
      </c>
      <c r="E24" s="47" t="s">
        <v>165</v>
      </c>
      <c r="F24" s="26"/>
      <c r="G24" s="26"/>
      <c r="H24" s="26"/>
      <c r="I24" s="31"/>
      <c r="J24" s="31"/>
      <c r="K24" s="31"/>
    </row>
    <row r="25" spans="1:11" x14ac:dyDescent="0.4">
      <c r="A25" s="26"/>
      <c r="B25" s="40">
        <v>0</v>
      </c>
      <c r="C25" s="3">
        <v>1</v>
      </c>
      <c r="D25" s="3">
        <v>1</v>
      </c>
      <c r="E25" s="3">
        <v>1</v>
      </c>
      <c r="F25" s="26"/>
      <c r="G25" s="26"/>
      <c r="H25" s="26"/>
      <c r="I25" s="31"/>
      <c r="J25" s="31"/>
      <c r="K25" s="31"/>
    </row>
    <row r="26" spans="1:11" x14ac:dyDescent="0.4">
      <c r="A26" s="26"/>
      <c r="B26" s="40"/>
      <c r="C26" s="3">
        <v>2</v>
      </c>
      <c r="D26" s="3">
        <v>-1</v>
      </c>
      <c r="E26" s="3">
        <v>1</v>
      </c>
      <c r="F26" s="26"/>
      <c r="G26" s="26"/>
      <c r="H26" s="26"/>
      <c r="I26" s="31"/>
      <c r="J26" s="31"/>
      <c r="K26" s="31"/>
    </row>
    <row r="27" spans="1:11" x14ac:dyDescent="0.4">
      <c r="A27" s="26"/>
      <c r="B27" s="40"/>
      <c r="C27" s="3">
        <v>3</v>
      </c>
      <c r="D27" s="3">
        <v>-1</v>
      </c>
      <c r="E27" s="3">
        <v>-1</v>
      </c>
      <c r="F27" s="26"/>
      <c r="G27" s="26"/>
      <c r="H27" s="26"/>
      <c r="I27" s="31"/>
      <c r="J27" s="31"/>
      <c r="K27" s="31"/>
    </row>
    <row r="28" spans="1:11" x14ac:dyDescent="0.4">
      <c r="A28" s="26"/>
      <c r="B28" s="40"/>
      <c r="C28" s="3">
        <v>4</v>
      </c>
      <c r="D28" s="3">
        <v>1</v>
      </c>
      <c r="E28" s="3">
        <v>-1</v>
      </c>
      <c r="F28" s="26"/>
      <c r="G28" s="26"/>
      <c r="H28" s="26"/>
      <c r="I28" s="31"/>
      <c r="J28" s="31"/>
      <c r="K28" s="31"/>
    </row>
    <row r="29" spans="1:11" x14ac:dyDescent="0.4">
      <c r="A29" s="26"/>
      <c r="B29" s="40">
        <v>2</v>
      </c>
      <c r="C29" s="23">
        <v>5</v>
      </c>
      <c r="D29" s="23">
        <v>0</v>
      </c>
      <c r="E29" s="3">
        <v>-1</v>
      </c>
      <c r="F29" s="26"/>
      <c r="G29" s="26"/>
      <c r="H29" s="26"/>
      <c r="I29" s="31"/>
      <c r="J29" s="31"/>
      <c r="K29" s="31"/>
    </row>
    <row r="30" spans="1:11" x14ac:dyDescent="0.4">
      <c r="A30" s="26"/>
      <c r="B30" s="40"/>
      <c r="C30" s="3"/>
      <c r="D30" s="3"/>
      <c r="E30" s="3"/>
      <c r="F30" s="26"/>
      <c r="G30" s="26"/>
      <c r="H30" s="26"/>
      <c r="I30" s="31"/>
      <c r="J30" s="31"/>
      <c r="K30" s="31"/>
    </row>
    <row r="31" spans="1:11" x14ac:dyDescent="0.4">
      <c r="H31" s="26"/>
      <c r="I31" s="31"/>
      <c r="J31" s="31"/>
      <c r="K31" s="31"/>
    </row>
    <row r="32" spans="1:11" x14ac:dyDescent="0.4">
      <c r="A32" t="s">
        <v>176</v>
      </c>
      <c r="H32" s="26"/>
      <c r="I32" s="31"/>
      <c r="J32" s="31"/>
      <c r="K32" s="31"/>
    </row>
    <row r="33" spans="2:18" x14ac:dyDescent="0.4">
      <c r="E33" s="31"/>
      <c r="F33" s="31"/>
      <c r="G33" s="26"/>
      <c r="H33" s="26"/>
      <c r="I33" s="7" t="s">
        <v>163</v>
      </c>
      <c r="J33" s="38"/>
      <c r="K33" s="34"/>
      <c r="P33" s="49" t="s">
        <v>153</v>
      </c>
      <c r="Q33" s="50"/>
      <c r="R33" s="24"/>
    </row>
    <row r="34" spans="2:18" x14ac:dyDescent="0.4">
      <c r="B34" s="41" t="s">
        <v>160</v>
      </c>
      <c r="C34" s="42" t="s">
        <v>162</v>
      </c>
      <c r="D34" s="29" t="s">
        <v>80</v>
      </c>
      <c r="E34" s="5" t="s">
        <v>161</v>
      </c>
      <c r="F34" s="5" t="s">
        <v>154</v>
      </c>
      <c r="G34" s="5" t="s">
        <v>155</v>
      </c>
      <c r="H34" s="5" t="s">
        <v>156</v>
      </c>
      <c r="I34" s="5" t="s">
        <v>157</v>
      </c>
      <c r="J34" s="3"/>
      <c r="K34" s="7" t="s">
        <v>158</v>
      </c>
      <c r="L34" s="5" t="s">
        <v>166</v>
      </c>
      <c r="M34" s="5" t="s">
        <v>167</v>
      </c>
      <c r="N34" s="5" t="s">
        <v>168</v>
      </c>
      <c r="O34" s="5" t="s">
        <v>169</v>
      </c>
      <c r="P34" s="27" t="s">
        <v>151</v>
      </c>
      <c r="Q34" s="24"/>
      <c r="R34" s="35" t="s">
        <v>152</v>
      </c>
    </row>
    <row r="35" spans="2:18" x14ac:dyDescent="0.4">
      <c r="B35" s="43">
        <v>0</v>
      </c>
      <c r="C35" s="40">
        <v>1</v>
      </c>
      <c r="D35" s="3">
        <v>1</v>
      </c>
      <c r="E35" s="3">
        <v>1</v>
      </c>
      <c r="F35" s="6">
        <f t="array" aca="1" ref="F35:F36" ca="1">TRANSPOSE(OFFSET($D$24,E35,0,1,2))</f>
        <v>1</v>
      </c>
      <c r="G35" s="6">
        <f t="array" aca="1" ref="G35:G36" ca="1">F37:F38-F35:F36</f>
        <v>-2</v>
      </c>
      <c r="H35" s="6">
        <f t="array" aca="1" ref="H35:H36" ca="1">MMULT({0,-1;1,0},G35:G36)</f>
        <v>0</v>
      </c>
      <c r="I35" s="6">
        <f t="array" aca="1" ref="I35:J36" ca="1">{1,0;0,1}-2*H35:H36*TRANSPOSE(H35:H36)/(H35^2+H36^2)</f>
        <v>1</v>
      </c>
      <c r="J35" s="6">
        <f ca="1"/>
        <v>0</v>
      </c>
      <c r="K35" s="6">
        <f t="array" aca="1" ref="K35:K36" ca="1">2*SUMPRODUCT(F35:F36,H35:H36)/(H35^2+H36^2)*H35:H36</f>
        <v>0</v>
      </c>
      <c r="L35" s="6">
        <f t="array" aca="1" ref="L35:L36" ca="1">F37:F38-F35:F36</f>
        <v>-2</v>
      </c>
      <c r="M35" s="6">
        <f t="array" aca="1" ref="M35:M36" ca="1">F39:F40-F35:F36</f>
        <v>-2</v>
      </c>
      <c r="N35" s="6">
        <f t="array" ref="N35:N36">D37:D38-D35:D36</f>
        <v>-2</v>
      </c>
      <c r="O35" s="6">
        <f t="array" ref="O35:O36">D39:D40-D35:D36</f>
        <v>-2</v>
      </c>
      <c r="P35" s="6">
        <f t="array" aca="1" ref="P35:Q36" ca="1">MMULT(SIGMA,(N35:N36*TRANSPOSE(M35:M36)-O35:O36*TRANSPOSE(L35:L36)))/SUMPRODUCT(O35:O36,MMULT(SIGMA,N35:N36))</f>
        <v>1</v>
      </c>
      <c r="Q35" s="6">
        <f ca="1"/>
        <v>0</v>
      </c>
      <c r="R35" s="6">
        <f t="array" aca="1" ref="R35:R36" ca="1">D35:D36-MMULT(P35:Q36,F35:F36)</f>
        <v>0</v>
      </c>
    </row>
    <row r="36" spans="2:18" x14ac:dyDescent="0.4">
      <c r="B36" s="44"/>
      <c r="C36" s="40"/>
      <c r="D36" s="3">
        <v>1</v>
      </c>
      <c r="E36" s="3"/>
      <c r="F36" s="6">
        <f ca="1"/>
        <v>1</v>
      </c>
      <c r="G36" s="6">
        <f ca="1"/>
        <v>0</v>
      </c>
      <c r="H36" s="6">
        <f ca="1"/>
        <v>-2</v>
      </c>
      <c r="I36" s="6">
        <f ca="1"/>
        <v>0</v>
      </c>
      <c r="J36" s="6">
        <f ca="1"/>
        <v>-1</v>
      </c>
      <c r="K36" s="6">
        <f ca="1"/>
        <v>2</v>
      </c>
      <c r="L36" s="6">
        <f ca="1"/>
        <v>0</v>
      </c>
      <c r="M36" s="6">
        <f ca="1"/>
        <v>-2</v>
      </c>
      <c r="N36" s="6">
        <v>0</v>
      </c>
      <c r="O36" s="6">
        <v>-2</v>
      </c>
      <c r="P36" s="6">
        <f ca="1"/>
        <v>0</v>
      </c>
      <c r="Q36" s="6">
        <f ca="1"/>
        <v>1</v>
      </c>
      <c r="R36" s="6">
        <f ca="1"/>
        <v>0</v>
      </c>
    </row>
    <row r="37" spans="2:18" x14ac:dyDescent="0.4">
      <c r="B37" s="44"/>
      <c r="C37" s="40">
        <v>2</v>
      </c>
      <c r="D37" s="3">
        <v>-1</v>
      </c>
      <c r="E37" s="3">
        <v>2</v>
      </c>
      <c r="F37" s="6">
        <f t="array" aca="1" ref="F37:F38" ca="1">TRANSPOSE(OFFSET($D$24,E37,0,1,2))</f>
        <v>-1</v>
      </c>
      <c r="G37" s="6">
        <f t="array" aca="1" ref="G37:G38" ca="1">F39:F40-F37:F38</f>
        <v>0</v>
      </c>
      <c r="H37" s="6">
        <f t="array" aca="1" ref="H37:H38" ca="1">MMULT({0,-1;1,0},G37:G38)</f>
        <v>2</v>
      </c>
      <c r="I37" s="6">
        <f t="array" aca="1" ref="I37:J38" ca="1">{1,0;0,1}-2*H37:H38*TRANSPOSE(H37:H38)/(H37^2+H38^2)</f>
        <v>-1</v>
      </c>
      <c r="J37" s="6">
        <f ca="1"/>
        <v>0</v>
      </c>
      <c r="K37" s="6">
        <f t="array" aca="1" ref="K37:K38" ca="1">2*SUMPRODUCT(F37:F38,H37:H38)/(H37^2+H38^2)*H37:H38</f>
        <v>-2</v>
      </c>
    </row>
    <row r="38" spans="2:18" x14ac:dyDescent="0.4">
      <c r="B38" s="44"/>
      <c r="C38" s="40"/>
      <c r="D38" s="3">
        <v>1</v>
      </c>
      <c r="E38" s="3"/>
      <c r="F38" s="6">
        <f ca="1"/>
        <v>1</v>
      </c>
      <c r="G38" s="6">
        <f ca="1"/>
        <v>-2</v>
      </c>
      <c r="H38" s="6">
        <f ca="1"/>
        <v>0</v>
      </c>
      <c r="I38" s="6">
        <f ca="1"/>
        <v>0</v>
      </c>
      <c r="J38" s="6">
        <f ca="1"/>
        <v>1</v>
      </c>
      <c r="K38" s="6">
        <f ca="1"/>
        <v>0</v>
      </c>
    </row>
    <row r="39" spans="2:18" x14ac:dyDescent="0.4">
      <c r="B39" s="44"/>
      <c r="C39" s="40">
        <v>3</v>
      </c>
      <c r="D39" s="3">
        <v>-1</v>
      </c>
      <c r="E39" s="19">
        <v>3</v>
      </c>
      <c r="F39" s="6">
        <f t="array" aca="1" ref="F39:F40" ca="1">TRANSPOSE(OFFSET($D$24,E39,0,1,2))</f>
        <v>-1</v>
      </c>
      <c r="G39" s="6">
        <f t="array" aca="1" ref="G39:G40" ca="1">F41:F42-F39:F40</f>
        <v>2</v>
      </c>
      <c r="H39" s="6">
        <f t="array" aca="1" ref="H39:H40" ca="1">MMULT({0,-1;1,0},G39:G40)</f>
        <v>0</v>
      </c>
      <c r="I39" s="6">
        <f t="array" aca="1" ref="I39:J40" ca="1">{1,0;0,1}-2*H39:H40*TRANSPOSE(H39:H40)/(H39^2+H40^2)</f>
        <v>1</v>
      </c>
      <c r="J39" s="6">
        <f ca="1"/>
        <v>0</v>
      </c>
      <c r="K39" s="6">
        <f t="array" aca="1" ref="K39:K40" ca="1">2*SUMPRODUCT(F39:F40,H39:H40)/(H39^2+H40^2)*H39:H40</f>
        <v>0</v>
      </c>
    </row>
    <row r="40" spans="2:18" x14ac:dyDescent="0.4">
      <c r="B40" s="44"/>
      <c r="C40" s="40"/>
      <c r="D40" s="3">
        <v>-1</v>
      </c>
      <c r="E40" s="3"/>
      <c r="F40" s="6">
        <f ca="1"/>
        <v>-1</v>
      </c>
      <c r="G40" s="6">
        <f ca="1"/>
        <v>0</v>
      </c>
      <c r="H40" s="6">
        <f ca="1"/>
        <v>2</v>
      </c>
      <c r="I40" s="6">
        <f ca="1"/>
        <v>0</v>
      </c>
      <c r="J40" s="6">
        <f ca="1"/>
        <v>-1</v>
      </c>
      <c r="K40" s="6">
        <f ca="1"/>
        <v>-2</v>
      </c>
    </row>
    <row r="41" spans="2:18" x14ac:dyDescent="0.4">
      <c r="B41" s="44"/>
      <c r="C41" s="40">
        <v>4</v>
      </c>
      <c r="D41" s="3">
        <v>1</v>
      </c>
      <c r="E41" s="19">
        <v>4</v>
      </c>
      <c r="F41" s="6">
        <f t="array" aca="1" ref="F41:F42" ca="1">TRANSPOSE(OFFSET($D$24,E41,0,1,2))</f>
        <v>1</v>
      </c>
      <c r="G41" s="6">
        <f t="array" ref="G41:G42">D35:D36-D41:D42</f>
        <v>0</v>
      </c>
      <c r="H41" s="6">
        <f t="array" ref="H41:H42">MMULT({0,-1;1,0},G41:G42)</f>
        <v>-2</v>
      </c>
      <c r="I41" s="6">
        <f t="array" ref="I41:J42">{1,0;0,1}-2*H41:H42*TRANSPOSE(H41:H42)/(H41^2+H42^2)</f>
        <v>-1</v>
      </c>
      <c r="J41" s="6">
        <v>0</v>
      </c>
      <c r="K41" s="6">
        <f t="array" aca="1" ref="K41:K42" ca="1">2*SUMPRODUCT(F41:F42,H41:H42)/(H41^2+H42^2)*H41:H42</f>
        <v>2</v>
      </c>
    </row>
    <row r="42" spans="2:18" x14ac:dyDescent="0.4">
      <c r="B42" s="45"/>
      <c r="C42" s="40"/>
      <c r="D42" s="3">
        <v>-1</v>
      </c>
      <c r="E42" s="3"/>
      <c r="F42" s="6">
        <f ca="1"/>
        <v>-1</v>
      </c>
      <c r="G42" s="6">
        <v>2</v>
      </c>
      <c r="H42" s="6">
        <v>0</v>
      </c>
      <c r="I42" s="6">
        <v>0</v>
      </c>
      <c r="J42" s="6">
        <v>1</v>
      </c>
      <c r="K42" s="6">
        <f ca="1"/>
        <v>0</v>
      </c>
    </row>
    <row r="43" spans="2:18" x14ac:dyDescent="0.4">
      <c r="B43" s="43">
        <v>1</v>
      </c>
      <c r="C43" s="40">
        <v>1</v>
      </c>
      <c r="D43" s="3">
        <v>1</v>
      </c>
      <c r="E43" s="3">
        <v>1</v>
      </c>
      <c r="F43" s="6">
        <f t="array" aca="1" ref="F43:F44" ca="1">TRANSPOSE(OFFSET($D$24,E43,0,1,2))</f>
        <v>1</v>
      </c>
      <c r="G43" s="6">
        <f t="array" aca="1" ref="G43:G44" ca="1">F45:F46-F43:F44</f>
        <v>-2</v>
      </c>
      <c r="H43" s="6">
        <f t="array" aca="1" ref="H43:H44" ca="1">MMULT({0,-1;1,0},G43:G44)</f>
        <v>0</v>
      </c>
      <c r="I43" s="6">
        <f t="array" aca="1" ref="I43:J44" ca="1">{1,0;0,1}-2*H43:H44*TRANSPOSE(H43:H44)/(H43^2+H44^2)</f>
        <v>1</v>
      </c>
      <c r="J43" s="6">
        <f ca="1"/>
        <v>0</v>
      </c>
      <c r="K43" s="6">
        <f t="array" aca="1" ref="K43:K44" ca="1">2*SUMPRODUCT(F43:F44,H43:H44)/(H43^2+H44^2)*H43:H44</f>
        <v>0</v>
      </c>
      <c r="L43" s="6">
        <f t="array" aca="1" ref="L43:L44" ca="1">F45:F46-F43:F44</f>
        <v>-2</v>
      </c>
      <c r="M43" s="6">
        <f t="array" aca="1" ref="M43:M44" ca="1">F47:F48-F43:F44</f>
        <v>-2</v>
      </c>
      <c r="N43" s="6">
        <f t="array" ref="N43:N44">D45:D46-D43:D44</f>
        <v>-2</v>
      </c>
      <c r="O43" s="6">
        <f t="array" ref="O43:O44">D47:D48-D43:D44</f>
        <v>-2</v>
      </c>
      <c r="P43" s="6">
        <f t="array" aca="1" ref="P43:Q44" ca="1">MMULT(SIGMA,(N43:N44*TRANSPOSE(M43:M44)-O43:O44*TRANSPOSE(L43:L44)))/SUMPRODUCT(O43:O44,MMULT(SIGMA,N43:N44))</f>
        <v>1</v>
      </c>
      <c r="Q43" s="6">
        <f ca="1"/>
        <v>0</v>
      </c>
      <c r="R43" s="6">
        <f t="array" aca="1" ref="R43:R44" ca="1">D43:D44-MMULT(P43:Q44,F43:F44)</f>
        <v>0</v>
      </c>
    </row>
    <row r="44" spans="2:18" x14ac:dyDescent="0.4">
      <c r="B44" s="44"/>
      <c r="C44" s="40"/>
      <c r="D44" s="3">
        <v>1</v>
      </c>
      <c r="E44" s="3"/>
      <c r="F44" s="6">
        <f ca="1"/>
        <v>1</v>
      </c>
      <c r="G44" s="6">
        <f ca="1"/>
        <v>0</v>
      </c>
      <c r="H44" s="6">
        <f ca="1"/>
        <v>-2</v>
      </c>
      <c r="I44" s="6">
        <f ca="1"/>
        <v>0</v>
      </c>
      <c r="J44" s="6">
        <f ca="1"/>
        <v>-1</v>
      </c>
      <c r="K44" s="6">
        <f ca="1"/>
        <v>2</v>
      </c>
      <c r="L44" s="6">
        <f ca="1"/>
        <v>0</v>
      </c>
      <c r="M44" s="6">
        <f ca="1"/>
        <v>-2</v>
      </c>
      <c r="N44" s="6">
        <v>0</v>
      </c>
      <c r="O44" s="6">
        <v>-2</v>
      </c>
      <c r="P44" s="6">
        <f ca="1"/>
        <v>0</v>
      </c>
      <c r="Q44" s="6">
        <f ca="1"/>
        <v>1</v>
      </c>
      <c r="R44" s="6">
        <f ca="1"/>
        <v>0</v>
      </c>
    </row>
    <row r="45" spans="2:18" x14ac:dyDescent="0.4">
      <c r="B45" s="44"/>
      <c r="C45" s="40">
        <v>2</v>
      </c>
      <c r="D45" s="3">
        <v>-1</v>
      </c>
      <c r="E45" s="3">
        <v>2</v>
      </c>
      <c r="F45" s="6">
        <f t="array" aca="1" ref="F45:F46" ca="1">TRANSPOSE(OFFSET($D$24,E45,0,1,2))</f>
        <v>-1</v>
      </c>
      <c r="G45" s="6">
        <f t="array" aca="1" ref="G45:G46" ca="1">F47:F48-F45:F46</f>
        <v>0</v>
      </c>
      <c r="H45" s="6">
        <f t="array" aca="1" ref="H45:H46" ca="1">MMULT({0,-1;1,0},G45:G46)</f>
        <v>2</v>
      </c>
      <c r="I45" s="6">
        <f t="array" aca="1" ref="I45:J46" ca="1">{1,0;0,1}-2*H45:H46*TRANSPOSE(H45:H46)/(H45^2+H46^2)</f>
        <v>-1</v>
      </c>
      <c r="J45" s="6">
        <f ca="1"/>
        <v>0</v>
      </c>
      <c r="K45" s="6">
        <f t="array" aca="1" ref="K45:K46" ca="1">2*SUMPRODUCT(F45:F46,H45:H46)/(H45^2+H46^2)*H45:H46</f>
        <v>-2</v>
      </c>
    </row>
    <row r="46" spans="2:18" x14ac:dyDescent="0.4">
      <c r="B46" s="44"/>
      <c r="C46" s="40"/>
      <c r="D46" s="3">
        <v>1</v>
      </c>
      <c r="E46" s="3"/>
      <c r="F46" s="6">
        <f ca="1"/>
        <v>1</v>
      </c>
      <c r="G46" s="6">
        <f ca="1"/>
        <v>-2</v>
      </c>
      <c r="H46" s="6">
        <f ca="1"/>
        <v>0</v>
      </c>
      <c r="I46" s="6">
        <f ca="1"/>
        <v>0</v>
      </c>
      <c r="J46" s="6">
        <f ca="1"/>
        <v>1</v>
      </c>
      <c r="K46" s="6">
        <f ca="1"/>
        <v>0</v>
      </c>
    </row>
    <row r="47" spans="2:18" x14ac:dyDescent="0.4">
      <c r="B47" s="44"/>
      <c r="C47" s="40">
        <v>3</v>
      </c>
      <c r="D47" s="3">
        <v>-1</v>
      </c>
      <c r="E47" s="19">
        <v>3</v>
      </c>
      <c r="F47" s="6">
        <f t="array" aca="1" ref="F47:F48" ca="1">TRANSPOSE(OFFSET($D$24,E47,0,1,2))</f>
        <v>-1</v>
      </c>
      <c r="G47" s="6">
        <f t="array" aca="1" ref="G47:G48" ca="1">F49:F50-F47:F48</f>
        <v>2</v>
      </c>
      <c r="H47" s="6">
        <f t="array" aca="1" ref="H47:H48" ca="1">MMULT({0,-1;1,0},G47:G48)</f>
        <v>-2</v>
      </c>
      <c r="I47" s="6">
        <f t="array" aca="1" ref="I47:J48" ca="1">{1,0;0,1}-2*H47:H48*TRANSPOSE(H47:H48)/(H47^2+H48^2)</f>
        <v>0</v>
      </c>
      <c r="J47" s="6">
        <f ca="1"/>
        <v>1</v>
      </c>
      <c r="K47" s="6">
        <f t="array" aca="1" ref="K47:K48" ca="1">2*SUMPRODUCT(F47:F48,H47:H48)/(H47^2+H48^2)*H47:H48</f>
        <v>0</v>
      </c>
    </row>
    <row r="48" spans="2:18" x14ac:dyDescent="0.4">
      <c r="B48" s="44"/>
      <c r="C48" s="40"/>
      <c r="D48" s="3">
        <v>-1</v>
      </c>
      <c r="E48" s="3"/>
      <c r="F48" s="6">
        <f ca="1"/>
        <v>-1</v>
      </c>
      <c r="G48" s="6">
        <f ca="1"/>
        <v>2</v>
      </c>
      <c r="H48" s="6">
        <f ca="1"/>
        <v>2</v>
      </c>
      <c r="I48" s="6">
        <f ca="1"/>
        <v>1</v>
      </c>
      <c r="J48" s="6">
        <f ca="1"/>
        <v>0</v>
      </c>
      <c r="K48" s="6">
        <f ca="1"/>
        <v>0</v>
      </c>
    </row>
    <row r="49" spans="2:18" x14ac:dyDescent="0.4">
      <c r="B49" s="43">
        <v>2</v>
      </c>
      <c r="C49" s="40">
        <v>1</v>
      </c>
      <c r="D49" s="3">
        <v>1</v>
      </c>
      <c r="E49" s="3">
        <v>1</v>
      </c>
      <c r="F49" s="6">
        <f t="array" aca="1" ref="F49:F50" ca="1">TRANSPOSE(OFFSET($D$24,E49,0,1,2))</f>
        <v>1</v>
      </c>
      <c r="G49" s="6">
        <f t="array" aca="1" ref="G49:G50" ca="1">F51:F52-F49:F50</f>
        <v>0</v>
      </c>
      <c r="H49" s="6">
        <f t="array" aca="1" ref="H49:H50" ca="1">MMULT({0,-1;1,0},G49:G50)</f>
        <v>2</v>
      </c>
      <c r="I49" s="6">
        <f t="array" aca="1" ref="I49:J50" ca="1">{1,0;0,1}-2*H49:H50*TRANSPOSE(H49:H50)/(H49^2+H50^2)</f>
        <v>-1</v>
      </c>
      <c r="J49" s="6">
        <f ca="1"/>
        <v>0</v>
      </c>
      <c r="K49" s="6">
        <f t="array" aca="1" ref="K49:K50" ca="1">2*SUMPRODUCT(F49:F50,H49:H50)/(H49^2+H50^2)*H49:H50</f>
        <v>2</v>
      </c>
      <c r="L49" s="6">
        <f t="array" aca="1" ref="L49:L50" ca="1">F51:F52-F49:F50</f>
        <v>0</v>
      </c>
      <c r="M49" s="6">
        <f t="array" aca="1" ref="M49:M50" ca="1">F53:F54-F49:F50</f>
        <v>-2</v>
      </c>
      <c r="N49" s="6">
        <f t="array" ref="N49:N50">D51:D52-D49:D50</f>
        <v>-2</v>
      </c>
      <c r="O49" s="6">
        <f t="array" ref="O49:O50">D53:D54-D49:D50</f>
        <v>-2</v>
      </c>
      <c r="P49" s="6">
        <f t="array" aca="1" ref="P49:Q50" ca="1">MMULT(SIGMA,(N49:N50*TRANSPOSE(M49:M50)-O49:O50*TRANSPOSE(L49:L50)))/SUMPRODUCT(O49:O50,MMULT(SIGMA,N49:N50))</f>
        <v>0</v>
      </c>
      <c r="Q49" s="6">
        <f ca="1"/>
        <v>1</v>
      </c>
      <c r="R49" s="6">
        <f t="array" aca="1" ref="R49:R50" ca="1">D49:D50-MMULT(P49:Q50,F49:F50)</f>
        <v>0</v>
      </c>
    </row>
    <row r="50" spans="2:18" x14ac:dyDescent="0.4">
      <c r="B50" s="44"/>
      <c r="C50" s="40"/>
      <c r="D50" s="3">
        <v>1</v>
      </c>
      <c r="E50" s="3"/>
      <c r="F50" s="6">
        <f ca="1"/>
        <v>1</v>
      </c>
      <c r="G50" s="6">
        <f ca="1"/>
        <v>-2</v>
      </c>
      <c r="H50" s="6">
        <f ca="1"/>
        <v>0</v>
      </c>
      <c r="I50" s="6">
        <f ca="1"/>
        <v>0</v>
      </c>
      <c r="J50" s="6">
        <f ca="1"/>
        <v>1</v>
      </c>
      <c r="K50" s="6">
        <f ca="1"/>
        <v>0</v>
      </c>
      <c r="L50" s="6">
        <f ca="1"/>
        <v>-2</v>
      </c>
      <c r="M50" s="6">
        <f ca="1"/>
        <v>-2</v>
      </c>
      <c r="N50" s="6">
        <v>0</v>
      </c>
      <c r="O50" s="6">
        <v>-2</v>
      </c>
      <c r="P50" s="6">
        <f ca="1"/>
        <v>1</v>
      </c>
      <c r="Q50" s="6">
        <f ca="1"/>
        <v>0</v>
      </c>
      <c r="R50" s="6">
        <f ca="1"/>
        <v>0</v>
      </c>
    </row>
    <row r="51" spans="2:18" x14ac:dyDescent="0.4">
      <c r="B51" s="44"/>
      <c r="C51" s="40">
        <v>2</v>
      </c>
      <c r="D51" s="3">
        <v>-1</v>
      </c>
      <c r="E51" s="3">
        <v>4</v>
      </c>
      <c r="F51" s="6">
        <f t="array" aca="1" ref="F51:F52" ca="1">TRANSPOSE(OFFSET($D$24,E51,0,1,2))</f>
        <v>1</v>
      </c>
      <c r="G51" s="6">
        <f t="array" aca="1" ref="G51:G52" ca="1">F53:F54-F51:F52</f>
        <v>-2</v>
      </c>
      <c r="H51" s="6">
        <f t="array" aca="1" ref="H51:H52" ca="1">MMULT({0,-1;1,0},G51:G52)</f>
        <v>0</v>
      </c>
      <c r="I51" s="6">
        <f t="array" aca="1" ref="I51:J52" ca="1">{1,0;0,1}-2*H51:H52*TRANSPOSE(H51:H52)/(H51^2+H52^2)</f>
        <v>1</v>
      </c>
      <c r="J51" s="6">
        <f ca="1"/>
        <v>0</v>
      </c>
      <c r="K51" s="6">
        <f t="array" aca="1" ref="K51:K52" ca="1">2*SUMPRODUCT(F51:F52,H51:H52)/(H51^2+H52^2)*H51:H52</f>
        <v>0</v>
      </c>
    </row>
    <row r="52" spans="2:18" x14ac:dyDescent="0.4">
      <c r="B52" s="44"/>
      <c r="C52" s="40"/>
      <c r="D52" s="3">
        <v>1</v>
      </c>
      <c r="E52" s="3"/>
      <c r="F52" s="6">
        <f ca="1"/>
        <v>-1</v>
      </c>
      <c r="G52" s="6">
        <f ca="1"/>
        <v>0</v>
      </c>
      <c r="H52" s="6">
        <f ca="1"/>
        <v>-2</v>
      </c>
      <c r="I52" s="6">
        <f ca="1"/>
        <v>0</v>
      </c>
      <c r="J52" s="6">
        <f ca="1"/>
        <v>-1</v>
      </c>
      <c r="K52" s="6">
        <f ca="1"/>
        <v>-2</v>
      </c>
    </row>
    <row r="53" spans="2:18" x14ac:dyDescent="0.4">
      <c r="B53" s="44"/>
      <c r="C53" s="40">
        <v>3</v>
      </c>
      <c r="D53" s="3">
        <v>-1</v>
      </c>
      <c r="E53" s="19">
        <v>3</v>
      </c>
      <c r="F53" s="6">
        <f t="array" aca="1" ref="F53:F54" ca="1">TRANSPOSE(OFFSET($D$24,E53,0,1,2))</f>
        <v>-1</v>
      </c>
      <c r="G53" s="6">
        <f t="array" aca="1" ref="G53:G54" ca="1">F55:F56-F53:F54</f>
        <v>2</v>
      </c>
      <c r="H53" s="6">
        <f t="array" aca="1" ref="H53:H54" ca="1">MMULT({0,-1;1,0},G53:G54)</f>
        <v>-2</v>
      </c>
      <c r="I53" s="6">
        <f t="array" aca="1" ref="I53:J54" ca="1">{1,0;0,1}-2*H53:H54*TRANSPOSE(H53:H54)/(H53^2+H54^2)</f>
        <v>0</v>
      </c>
      <c r="J53" s="6">
        <f ca="1"/>
        <v>1</v>
      </c>
      <c r="K53" s="6">
        <f t="array" aca="1" ref="K53:K54" ca="1">2*SUMPRODUCT(F53:F54,H53:H54)/(H53^2+H54^2)*H53:H54</f>
        <v>0</v>
      </c>
    </row>
    <row r="54" spans="2:18" x14ac:dyDescent="0.4">
      <c r="B54" s="44"/>
      <c r="C54" s="40"/>
      <c r="D54" s="3">
        <v>-1</v>
      </c>
      <c r="E54" s="3"/>
      <c r="F54" s="6">
        <f ca="1"/>
        <v>-1</v>
      </c>
      <c r="G54" s="6">
        <f ca="1"/>
        <v>2</v>
      </c>
      <c r="H54" s="6">
        <f ca="1"/>
        <v>2</v>
      </c>
      <c r="I54" s="6">
        <f ca="1"/>
        <v>1</v>
      </c>
      <c r="J54" s="6">
        <f ca="1"/>
        <v>0</v>
      </c>
      <c r="K54" s="6">
        <f ca="1"/>
        <v>0</v>
      </c>
    </row>
    <row r="55" spans="2:18" x14ac:dyDescent="0.4">
      <c r="B55" s="43">
        <v>3</v>
      </c>
      <c r="C55" s="40">
        <v>1</v>
      </c>
      <c r="D55" s="3">
        <v>1</v>
      </c>
      <c r="E55" s="3">
        <v>1</v>
      </c>
      <c r="F55" s="6">
        <f t="array" aca="1" ref="F55:F56" ca="1">TRANSPOSE(OFFSET($D$24,E55,0,1,2))</f>
        <v>1</v>
      </c>
      <c r="G55" s="6">
        <f t="array" aca="1" ref="G55:G56" ca="1">F57:F58-F55:F56</f>
        <v>-1</v>
      </c>
      <c r="H55" s="6">
        <f t="array" aca="1" ref="H55:H56" ca="1">MMULT({0,-1;1,0},G55:G56)</f>
        <v>2</v>
      </c>
      <c r="I55" s="6">
        <f t="array" aca="1" ref="I55:J56" ca="1">{1,0;0,1}-2*H55:H56*TRANSPOSE(H55:H56)/(H55^2+H56^2)</f>
        <v>-0.60000000000000009</v>
      </c>
      <c r="J55" s="6">
        <f ca="1"/>
        <v>0.8</v>
      </c>
      <c r="K55" s="6">
        <f t="array" aca="1" ref="K55:K56" ca="1">2*SUMPRODUCT(F55:F56,H55:H56)/(H55^2+H56^2)*H55:H56</f>
        <v>0.8</v>
      </c>
      <c r="L55" s="6">
        <f t="array" aca="1" ref="L55:L56" ca="1">F57:F58-F55:F56</f>
        <v>-1</v>
      </c>
      <c r="M55" s="6">
        <f t="array" aca="1" ref="M55:M56" ca="1">F59:F60-F55:F56</f>
        <v>-2</v>
      </c>
      <c r="N55" s="6">
        <f t="array" ref="N55:N56">D57:D58-D55:D56</f>
        <v>-2</v>
      </c>
      <c r="O55" s="6">
        <f t="array" ref="O55:O56">D59:D60-D55:D56</f>
        <v>-2</v>
      </c>
      <c r="P55" s="6">
        <f t="array" aca="1" ref="P55:Q56" ca="1">MMULT(SIGMA,(N55:N56*TRANSPOSE(M55:M56)-O55:O56*TRANSPOSE(L55:L56)))/SUMPRODUCT(O55:O56,MMULT(SIGMA,N55:N56))</f>
        <v>0</v>
      </c>
      <c r="Q55" s="6">
        <f ca="1"/>
        <v>1</v>
      </c>
      <c r="R55" s="6">
        <f t="array" aca="1" ref="R55:R56" ca="1">D55:D56-MMULT(P55:Q56,F55:F56)</f>
        <v>0</v>
      </c>
    </row>
    <row r="56" spans="2:18" x14ac:dyDescent="0.4">
      <c r="B56" s="44"/>
      <c r="C56" s="40"/>
      <c r="D56" s="3">
        <v>1</v>
      </c>
      <c r="E56" s="3"/>
      <c r="F56" s="6">
        <f ca="1"/>
        <v>1</v>
      </c>
      <c r="G56" s="6">
        <f ca="1"/>
        <v>-2</v>
      </c>
      <c r="H56" s="6">
        <f ca="1"/>
        <v>-1</v>
      </c>
      <c r="I56" s="6">
        <f ca="1"/>
        <v>0.8</v>
      </c>
      <c r="J56" s="6">
        <f ca="1"/>
        <v>0.6</v>
      </c>
      <c r="K56" s="6">
        <f ca="1"/>
        <v>-0.4</v>
      </c>
      <c r="L56" s="6">
        <f ca="1"/>
        <v>-2</v>
      </c>
      <c r="M56" s="6">
        <f ca="1"/>
        <v>-2</v>
      </c>
      <c r="N56" s="6">
        <v>-1</v>
      </c>
      <c r="O56" s="6">
        <v>-2</v>
      </c>
      <c r="P56" s="6">
        <f ca="1"/>
        <v>1</v>
      </c>
      <c r="Q56" s="6">
        <f ca="1"/>
        <v>0</v>
      </c>
      <c r="R56" s="6">
        <f ca="1"/>
        <v>0</v>
      </c>
    </row>
    <row r="57" spans="2:18" x14ac:dyDescent="0.4">
      <c r="B57" s="44"/>
      <c r="C57" s="40">
        <v>2</v>
      </c>
      <c r="D57" s="3">
        <v>-1</v>
      </c>
      <c r="E57" s="3">
        <v>5</v>
      </c>
      <c r="F57" s="6">
        <f t="array" aca="1" ref="F57:F58" ca="1">TRANSPOSE(OFFSET($D$24,E57,0,1,2))</f>
        <v>0</v>
      </c>
      <c r="G57" s="6">
        <f t="array" aca="1" ref="G57:G58" ca="1">F59:F60-F57:F58</f>
        <v>-1</v>
      </c>
      <c r="H57" s="6">
        <f t="array" aca="1" ref="H57:H58" ca="1">MMULT({0,-1;1,0},G57:G58)</f>
        <v>0</v>
      </c>
      <c r="I57" s="6">
        <f t="array" aca="1" ref="I57:J58" ca="1">{1,0;0,1}-2*H57:H58*TRANSPOSE(H57:H58)/(H57^2+H58^2)</f>
        <v>1</v>
      </c>
      <c r="J57" s="6">
        <f ca="1"/>
        <v>0</v>
      </c>
      <c r="K57" s="6">
        <f t="array" aca="1" ref="K57:K58" ca="1">2*SUMPRODUCT(F57:F58,H57:H58)/(H57^2+H58^2)*H57:H58</f>
        <v>0</v>
      </c>
    </row>
    <row r="58" spans="2:18" x14ac:dyDescent="0.4">
      <c r="B58" s="44"/>
      <c r="C58" s="40"/>
      <c r="D58" s="3">
        <v>0</v>
      </c>
      <c r="E58" s="3"/>
      <c r="F58" s="6">
        <f ca="1"/>
        <v>-1</v>
      </c>
      <c r="G58" s="6">
        <f ca="1"/>
        <v>0</v>
      </c>
      <c r="H58" s="6">
        <f ca="1"/>
        <v>-1</v>
      </c>
      <c r="I58" s="6">
        <f ca="1"/>
        <v>0</v>
      </c>
      <c r="J58" s="6">
        <f ca="1"/>
        <v>-1</v>
      </c>
      <c r="K58" s="6">
        <f ca="1"/>
        <v>-2</v>
      </c>
    </row>
    <row r="59" spans="2:18" x14ac:dyDescent="0.4">
      <c r="B59" s="44"/>
      <c r="C59" s="40">
        <v>3</v>
      </c>
      <c r="D59" s="3">
        <v>-1</v>
      </c>
      <c r="E59" s="19">
        <v>3</v>
      </c>
      <c r="F59" s="6">
        <f t="array" aca="1" ref="F59:F60" ca="1">TRANSPOSE(OFFSET($D$24,E59,0,1,2))</f>
        <v>-1</v>
      </c>
      <c r="G59" s="6">
        <f t="array" aca="1" ref="G59:G60" ca="1">F61:F62-F59:F60</f>
        <v>2</v>
      </c>
      <c r="H59" s="6">
        <f t="array" aca="1" ref="H59:H60" ca="1">MMULT({0,-1;1,0},G59:G60)</f>
        <v>-2</v>
      </c>
      <c r="I59" s="6">
        <f t="array" aca="1" ref="I59:J60" ca="1">{1,0;0,1}-2*H59:H60*TRANSPOSE(H59:H60)/(H59^2+H60^2)</f>
        <v>0</v>
      </c>
      <c r="J59" s="6">
        <f ca="1"/>
        <v>1</v>
      </c>
      <c r="K59" s="6">
        <f t="array" aca="1" ref="K59:K60" ca="1">2*SUMPRODUCT(F59:F60,H59:H60)/(H59^2+H60^2)*H59:H60</f>
        <v>0</v>
      </c>
    </row>
    <row r="60" spans="2:18" x14ac:dyDescent="0.4">
      <c r="B60" s="44"/>
      <c r="C60" s="40"/>
      <c r="D60" s="3">
        <v>-1</v>
      </c>
      <c r="E60" s="3"/>
      <c r="F60" s="6">
        <f ca="1"/>
        <v>-1</v>
      </c>
      <c r="G60" s="6">
        <f ca="1"/>
        <v>2</v>
      </c>
      <c r="H60" s="6">
        <f ca="1"/>
        <v>2</v>
      </c>
      <c r="I60" s="6">
        <f ca="1"/>
        <v>1</v>
      </c>
      <c r="J60" s="6">
        <f ca="1"/>
        <v>0</v>
      </c>
      <c r="K60" s="6">
        <f ca="1"/>
        <v>0</v>
      </c>
    </row>
    <row r="61" spans="2:18" x14ac:dyDescent="0.4">
      <c r="B61" s="43">
        <v>4</v>
      </c>
      <c r="C61" s="40">
        <v>1</v>
      </c>
      <c r="D61" s="3">
        <v>1</v>
      </c>
      <c r="E61" s="3">
        <v>1</v>
      </c>
      <c r="F61" s="6">
        <f t="array" aca="1" ref="F61:F62" ca="1">TRANSPOSE(OFFSET($D$24,E61,0,1,2))</f>
        <v>1</v>
      </c>
      <c r="G61" s="6">
        <f t="array" aca="1" ref="G61:G62" ca="1">F63:F64-F61:F62</f>
        <v>0</v>
      </c>
      <c r="H61" s="6">
        <f t="array" aca="1" ref="H61:H62" ca="1">MMULT({0,-1;1,0},G61:G62)</f>
        <v>2</v>
      </c>
      <c r="I61" s="6">
        <f t="array" aca="1" ref="I61:J62" ca="1">{1,0;0,1}-2*H61:H62*TRANSPOSE(H61:H62)/(H61^2+H62^2)</f>
        <v>-1</v>
      </c>
      <c r="J61" s="6">
        <f ca="1"/>
        <v>0</v>
      </c>
      <c r="K61" s="6">
        <f t="array" aca="1" ref="K61:K62" ca="1">2*SUMPRODUCT(F61:F62,H61:H62)/(H61^2+H62^2)*H61:H62</f>
        <v>2</v>
      </c>
      <c r="L61" s="6">
        <f t="array" aca="1" ref="L61:L62" ca="1">F63:F64-F61:F62</f>
        <v>0</v>
      </c>
      <c r="M61" s="6">
        <f t="array" aca="1" ref="M61:M62" ca="1">F65:F66-F61:F62</f>
        <v>-1</v>
      </c>
      <c r="N61" s="6">
        <f t="array" ref="N61:N62">D63:D64-D61:D62</f>
        <v>-1.2</v>
      </c>
      <c r="O61" s="6">
        <f t="array" ref="O61:O62">D65:D66-D61:D62</f>
        <v>-2</v>
      </c>
      <c r="P61" s="6">
        <f t="array" aca="1" ref="P61:Q62" ca="1">MMULT(SIGMA,(N61:N62*TRANSPOSE(M61:M62)-O61:O62*TRANSPOSE(L61:L62)))/SUMPRODUCT(O61:O62,MMULT(SIGMA,N61:N62))</f>
        <v>0.8</v>
      </c>
      <c r="Q61" s="6">
        <f ca="1"/>
        <v>0.60000000000000009</v>
      </c>
      <c r="R61" s="6">
        <f t="array" aca="1" ref="R61:R62" ca="1">D61:D62-MMULT(P61:Q62,F61:F62)</f>
        <v>-0.40000000000000013</v>
      </c>
    </row>
    <row r="62" spans="2:18" x14ac:dyDescent="0.4">
      <c r="B62" s="44"/>
      <c r="C62" s="40"/>
      <c r="D62" s="3">
        <v>1</v>
      </c>
      <c r="E62" s="3"/>
      <c r="F62" s="6">
        <f ca="1"/>
        <v>1</v>
      </c>
      <c r="G62" s="6">
        <f ca="1"/>
        <v>-2</v>
      </c>
      <c r="H62" s="6">
        <f ca="1"/>
        <v>0</v>
      </c>
      <c r="I62" s="6">
        <f ca="1"/>
        <v>0</v>
      </c>
      <c r="J62" s="6">
        <f ca="1"/>
        <v>1</v>
      </c>
      <c r="K62" s="6">
        <f ca="1"/>
        <v>0</v>
      </c>
      <c r="L62" s="6">
        <f ca="1"/>
        <v>-2</v>
      </c>
      <c r="M62" s="6">
        <f ca="1"/>
        <v>-2</v>
      </c>
      <c r="N62" s="6">
        <v>-1.6</v>
      </c>
      <c r="O62" s="6">
        <v>-1</v>
      </c>
      <c r="P62" s="6">
        <f ca="1"/>
        <v>-0.6</v>
      </c>
      <c r="Q62" s="6">
        <f ca="1"/>
        <v>0.8</v>
      </c>
      <c r="R62" s="6">
        <f ca="1"/>
        <v>0.79999999999999993</v>
      </c>
    </row>
    <row r="63" spans="2:18" x14ac:dyDescent="0.4">
      <c r="B63" s="44"/>
      <c r="C63" s="40">
        <v>2</v>
      </c>
      <c r="D63" s="3">
        <v>-0.19999999999999996</v>
      </c>
      <c r="E63" s="3">
        <v>4</v>
      </c>
      <c r="F63" s="6">
        <f t="array" aca="1" ref="F63:F64" ca="1">TRANSPOSE(OFFSET($D$24,E63,0,1,2))</f>
        <v>1</v>
      </c>
      <c r="G63" s="6">
        <f t="array" aca="1" ref="G63:G64" ca="1">F65:F66-F63:F64</f>
        <v>-1</v>
      </c>
      <c r="H63" s="6">
        <f t="array" aca="1" ref="H63:H64" ca="1">MMULT({0,-1;1,0},G63:G64)</f>
        <v>0</v>
      </c>
      <c r="I63" s="6">
        <f t="array" aca="1" ref="I63:J64" ca="1">{1,0;0,1}-2*H63:H64*TRANSPOSE(H63:H64)/(H63^2+H64^2)</f>
        <v>1</v>
      </c>
      <c r="J63" s="6">
        <f ca="1"/>
        <v>0</v>
      </c>
      <c r="K63" s="6">
        <f t="array" aca="1" ref="K63:K64" ca="1">2*SUMPRODUCT(F63:F64,H63:H64)/(H63^2+H64^2)*H63:H64</f>
        <v>0</v>
      </c>
    </row>
    <row r="64" spans="2:18" x14ac:dyDescent="0.4">
      <c r="B64" s="44"/>
      <c r="C64" s="40"/>
      <c r="D64" s="3">
        <v>-0.60000000000000009</v>
      </c>
      <c r="E64" s="3"/>
      <c r="F64" s="6">
        <f ca="1"/>
        <v>-1</v>
      </c>
      <c r="G64" s="6">
        <f ca="1"/>
        <v>0</v>
      </c>
      <c r="H64" s="6">
        <f ca="1"/>
        <v>-1</v>
      </c>
      <c r="I64" s="6">
        <f ca="1"/>
        <v>0</v>
      </c>
      <c r="J64" s="6">
        <f ca="1"/>
        <v>-1</v>
      </c>
      <c r="K64" s="6">
        <f ca="1"/>
        <v>-2</v>
      </c>
    </row>
    <row r="65" spans="1:15" x14ac:dyDescent="0.4">
      <c r="B65" s="44"/>
      <c r="C65" s="40">
        <v>3</v>
      </c>
      <c r="D65" s="3">
        <v>-1</v>
      </c>
      <c r="E65" s="19">
        <v>5</v>
      </c>
      <c r="F65" s="6">
        <f t="array" aca="1" ref="F65:F66" ca="1">TRANSPOSE(OFFSET($D$24,E65,0,1,2))</f>
        <v>0</v>
      </c>
      <c r="G65" s="6">
        <f t="array" aca="1" ref="G65:G66" ca="1">F67:F68-F65:F66</f>
        <v>0</v>
      </c>
      <c r="H65" s="6">
        <f t="array" aca="1" ref="H65:H66" ca="1">MMULT({0,-1;1,0},G65:G66)</f>
        <v>-1</v>
      </c>
      <c r="I65" s="6">
        <f t="array" aca="1" ref="I65:J66" ca="1">{1,0;0,1}-2*H65:H66*TRANSPOSE(H65:H66)/(H65^2+H66^2)</f>
        <v>-1</v>
      </c>
      <c r="J65" s="6">
        <f ca="1"/>
        <v>0</v>
      </c>
      <c r="K65" s="6">
        <f t="array" aca="1" ref="K65:K66" ca="1">2*SUMPRODUCT(F65:F66,H65:H66)/(H65^2+H66^2)*H65:H66</f>
        <v>0</v>
      </c>
    </row>
    <row r="66" spans="1:15" x14ac:dyDescent="0.4">
      <c r="B66" s="44"/>
      <c r="C66" s="40"/>
      <c r="D66" s="3">
        <v>0</v>
      </c>
      <c r="E66" s="3"/>
      <c r="F66" s="6">
        <f ca="1"/>
        <v>-1</v>
      </c>
      <c r="G66" s="6">
        <f ca="1"/>
        <v>1</v>
      </c>
      <c r="H66" s="6">
        <f ca="1"/>
        <v>0</v>
      </c>
      <c r="I66" s="6">
        <f ca="1"/>
        <v>0</v>
      </c>
      <c r="J66" s="6">
        <f ca="1"/>
        <v>1</v>
      </c>
      <c r="K66" s="6">
        <f ca="1"/>
        <v>0</v>
      </c>
    </row>
    <row r="69" spans="1:15" x14ac:dyDescent="0.4">
      <c r="A69" t="s">
        <v>174</v>
      </c>
    </row>
    <row r="70" spans="1:15" x14ac:dyDescent="0.4">
      <c r="B70" s="44" t="s">
        <v>159</v>
      </c>
      <c r="C70" s="3">
        <v>2</v>
      </c>
    </row>
    <row r="72" spans="1:15" x14ac:dyDescent="0.4">
      <c r="C72" s="44" t="s">
        <v>178</v>
      </c>
      <c r="D72" s="44">
        <f>C70</f>
        <v>2</v>
      </c>
      <c r="E72" s="44">
        <f>D72</f>
        <v>2</v>
      </c>
      <c r="F72" s="44">
        <f t="shared" ref="F72" si="1">E72</f>
        <v>2</v>
      </c>
      <c r="G72" s="44"/>
      <c r="H72" s="44"/>
      <c r="I72" s="44"/>
      <c r="J72" s="31"/>
      <c r="K72" s="31"/>
      <c r="L72" s="31"/>
      <c r="M72" s="31"/>
      <c r="N72" s="26"/>
      <c r="O72" s="26"/>
    </row>
    <row r="73" spans="1:15" x14ac:dyDescent="0.4">
      <c r="C73" s="44" t="s">
        <v>170</v>
      </c>
      <c r="D73" s="3">
        <v>1</v>
      </c>
      <c r="E73" s="3">
        <f>D73+1</f>
        <v>2</v>
      </c>
      <c r="F73" s="3">
        <f t="shared" ref="F73" si="2">E73+1</f>
        <v>3</v>
      </c>
      <c r="G73" s="3"/>
      <c r="H73" s="3"/>
      <c r="I73" s="3"/>
      <c r="J73" s="31"/>
      <c r="K73" s="31"/>
      <c r="L73" s="31"/>
      <c r="M73" s="31"/>
      <c r="N73" s="26"/>
      <c r="O73" s="26"/>
    </row>
    <row r="74" spans="1:15" x14ac:dyDescent="0.4">
      <c r="B74" t="s">
        <v>171</v>
      </c>
      <c r="C74" s="44" t="s">
        <v>172</v>
      </c>
      <c r="D74" s="3">
        <f>INDEX($D$13:$D$21,MATCH(D72,$B$13:$B$21,0)+D73-1)</f>
        <v>1</v>
      </c>
      <c r="E74" s="3">
        <f t="shared" ref="E74:F74" si="3">INDEX($D$13:$D$21,MATCH(E72,$B$13:$B$21,0)+E73-1)</f>
        <v>3</v>
      </c>
      <c r="F74" s="3">
        <f t="shared" si="3"/>
        <v>4</v>
      </c>
      <c r="G74" s="3"/>
      <c r="H74" s="3"/>
      <c r="I74" s="3"/>
      <c r="J74" s="31"/>
      <c r="K74" s="31"/>
      <c r="L74" s="31"/>
      <c r="M74" s="31"/>
      <c r="N74" s="26"/>
      <c r="O74" s="26"/>
    </row>
    <row r="75" spans="1:15" x14ac:dyDescent="0.4">
      <c r="B75" s="44" t="s">
        <v>179</v>
      </c>
      <c r="C75" s="44">
        <v>1</v>
      </c>
      <c r="D75" s="3">
        <f>IFERROR(INDEX($D$35:$D$66,MATCH(D$74,$B$35:$B$66,0)+2*($C75-1)),NA())</f>
        <v>1</v>
      </c>
      <c r="E75" s="3">
        <f>IFERROR(INDEX($D$35:$D$66,MATCH(E$74,$B$35:$B$66,0)+2*($C75-1)),NA())</f>
        <v>1</v>
      </c>
      <c r="F75" s="3">
        <f>IFERROR(INDEX($D$35:$D$66,MATCH(F$74,$B$35:$B$66,0)+2*($C75-1)),NA())</f>
        <v>1</v>
      </c>
      <c r="G75" s="3"/>
      <c r="H75" s="3"/>
      <c r="I75" s="3"/>
      <c r="J75" s="31"/>
      <c r="K75" s="31"/>
      <c r="L75" s="31"/>
      <c r="M75" s="31"/>
      <c r="N75" s="26"/>
      <c r="O75" s="26"/>
    </row>
    <row r="76" spans="1:15" x14ac:dyDescent="0.4">
      <c r="B76" s="44"/>
      <c r="C76" s="44">
        <v>2</v>
      </c>
      <c r="D76" s="3">
        <f>IFERROR(INDEX($D$35:$D$66,MATCH(D$74,$B$35:$B$66,0)+2*($C76-1)),NA())</f>
        <v>-1</v>
      </c>
      <c r="E76" s="3">
        <f>IFERROR(INDEX($D$35:$D$66,MATCH(E$74,$B$35:$B$66,0)+2*($C76-1)),NA())</f>
        <v>-1</v>
      </c>
      <c r="F76" s="3">
        <f>IFERROR(INDEX($D$35:$D$66,MATCH(F$74,$B$35:$B$66,0)+2*($C76-1)),NA())</f>
        <v>-0.19999999999999996</v>
      </c>
      <c r="G76" s="3"/>
      <c r="H76" s="3"/>
      <c r="I76" s="3"/>
      <c r="J76" s="31"/>
      <c r="K76" s="31"/>
      <c r="L76" s="31"/>
      <c r="M76" s="31"/>
      <c r="N76" s="26"/>
      <c r="O76" s="26"/>
    </row>
    <row r="77" spans="1:15" x14ac:dyDescent="0.4">
      <c r="B77" s="44"/>
      <c r="C77" s="44">
        <v>3</v>
      </c>
      <c r="D77" s="3">
        <f>IFERROR(INDEX($D$35:$D$66,MATCH(D$74,$B$35:$B$66,0)+2*($C77-1)),NA())</f>
        <v>-1</v>
      </c>
      <c r="E77" s="3">
        <f>IFERROR(INDEX($D$35:$D$66,MATCH(E$74,$B$35:$B$66,0)+2*($C77-1)),NA())</f>
        <v>-1</v>
      </c>
      <c r="F77" s="3">
        <f>IFERROR(INDEX($D$35:$D$66,MATCH(F$74,$B$35:$B$66,0)+2*($C77-1)),NA())</f>
        <v>-1</v>
      </c>
      <c r="G77" s="3"/>
      <c r="H77" s="3"/>
      <c r="I77" s="3"/>
      <c r="J77" s="31"/>
      <c r="K77" s="31"/>
      <c r="L77" s="31"/>
      <c r="M77" s="31"/>
      <c r="N77" s="26"/>
      <c r="O77" s="26"/>
    </row>
    <row r="78" spans="1:15" x14ac:dyDescent="0.4">
      <c r="B78" s="44"/>
      <c r="C78" s="44">
        <v>1</v>
      </c>
      <c r="D78" s="3">
        <f>IFERROR(INDEX($D$35:$D$66,MATCH(D$74,$B$35:$B$66,0)+2*($C78-1)),NA())</f>
        <v>1</v>
      </c>
      <c r="E78" s="3">
        <f>IFERROR(INDEX($D$35:$D$66,MATCH(E$74,$B$35:$B$66,0)+2*($C78-1)),NA())</f>
        <v>1</v>
      </c>
      <c r="F78" s="3">
        <f>IFERROR(INDEX($D$35:$D$66,MATCH(F$74,$B$35:$B$66,0)+2*($C78-1)),NA())</f>
        <v>1</v>
      </c>
      <c r="G78" s="3"/>
      <c r="H78" s="3"/>
      <c r="I78" s="3"/>
      <c r="J78" s="31"/>
      <c r="K78" s="31"/>
      <c r="L78" s="31"/>
      <c r="M78" s="31"/>
      <c r="N78" s="26"/>
      <c r="O78" s="26"/>
    </row>
    <row r="79" spans="1:15" x14ac:dyDescent="0.4">
      <c r="H79" s="37"/>
    </row>
    <row r="80" spans="1:15" x14ac:dyDescent="0.4">
      <c r="B80" t="s">
        <v>180</v>
      </c>
    </row>
    <row r="81" spans="2:9" x14ac:dyDescent="0.4">
      <c r="B81" s="44" t="s">
        <v>161</v>
      </c>
      <c r="C81" s="44">
        <v>1</v>
      </c>
      <c r="D81" s="3">
        <f>IFERROR(INDEX($D$35:$D$66,MATCH(D$74,$B$35:$B$66,0)+2*($C81-1)+1),NA())</f>
        <v>1</v>
      </c>
      <c r="E81" s="3">
        <f>IFERROR(INDEX($D$35:$D$66,MATCH(E$74,$B$35:$B$66,0)+2*($C81-1)+1),NA())</f>
        <v>1</v>
      </c>
      <c r="F81" s="3">
        <f>IFERROR(INDEX($D$35:$D$66,MATCH(F$74,$B$35:$B$66,0)+2*($C81-1)+1),NA())</f>
        <v>1</v>
      </c>
      <c r="G81" s="3"/>
      <c r="H81" s="3"/>
      <c r="I81" s="3"/>
    </row>
    <row r="82" spans="2:9" x14ac:dyDescent="0.4">
      <c r="B82" s="44"/>
      <c r="C82" s="44">
        <v>2</v>
      </c>
      <c r="D82" s="3">
        <f>IFERROR(INDEX($D$35:$D$66,MATCH(D$74,$B$35:$B$66,0)+2*($C82-1)+1),NA())</f>
        <v>1</v>
      </c>
      <c r="E82" s="3">
        <f>IFERROR(INDEX($D$35:$D$66,MATCH(E$74,$B$35:$B$66,0)+2*($C82-1)+1),NA())</f>
        <v>0</v>
      </c>
      <c r="F82" s="3">
        <f>IFERROR(INDEX($D$35:$D$66,MATCH(F$74,$B$35:$B$66,0)+2*($C82-1)+1),NA())</f>
        <v>-0.60000000000000009</v>
      </c>
      <c r="G82" s="3"/>
      <c r="H82" s="3"/>
      <c r="I82" s="3"/>
    </row>
    <row r="83" spans="2:9" x14ac:dyDescent="0.4">
      <c r="B83" s="44"/>
      <c r="C83" s="44">
        <v>3</v>
      </c>
      <c r="D83" s="3">
        <f>IFERROR(INDEX($D$35:$D$66,MATCH(D$74,$B$35:$B$66,0)+2*($C83-1)+1),NA())</f>
        <v>-1</v>
      </c>
      <c r="E83" s="3">
        <f>IFERROR(INDEX($D$35:$D$66,MATCH(E$74,$B$35:$B$66,0)+2*($C83-1)+1),NA())</f>
        <v>-1</v>
      </c>
      <c r="F83" s="3">
        <f>IFERROR(INDEX($D$35:$D$66,MATCH(F$74,$B$35:$B$66,0)+2*($C83-1)+1),NA())</f>
        <v>0</v>
      </c>
      <c r="G83" s="3"/>
      <c r="H83" s="3"/>
      <c r="I83" s="3"/>
    </row>
    <row r="84" spans="2:9" x14ac:dyDescent="0.4">
      <c r="B84" s="44"/>
      <c r="C84" s="44">
        <v>1</v>
      </c>
      <c r="D84" s="3">
        <f>IFERROR(INDEX($D$35:$D$66,MATCH(D$74,$B$35:$B$66,0)+2*($C84-1)+1),NA())</f>
        <v>1</v>
      </c>
      <c r="E84" s="3">
        <f>IFERROR(INDEX($D$35:$D$66,MATCH(E$74,$B$35:$B$66,0)+2*($C84-1)+1),NA())</f>
        <v>1</v>
      </c>
      <c r="F84" s="3">
        <f>IFERROR(INDEX($D$35:$D$66,MATCH(F$74,$B$35:$B$66,0)+2*($C84-1)+1),NA())</f>
        <v>1</v>
      </c>
      <c r="G84" s="3"/>
      <c r="H84" s="3"/>
      <c r="I84" s="3"/>
    </row>
  </sheetData>
  <phoneticPr fontId="3"/>
  <dataValidations count="1">
    <dataValidation type="list" allowBlank="1" showInputMessage="1" showErrorMessage="1" sqref="C70">
      <formula1>$B$13:$B$21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0"/>
  <sheetViews>
    <sheetView topLeftCell="A28" zoomScale="130" zoomScaleNormal="130" workbookViewId="0">
      <selection activeCell="F34" sqref="F34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2" customFormat="1" ht="24.75" thickBot="1" x14ac:dyDescent="0.45">
      <c r="A1" s="2" t="s">
        <v>59</v>
      </c>
    </row>
    <row r="2" spans="1:2" ht="19.5" thickTop="1" x14ac:dyDescent="0.4"/>
    <row r="3" spans="1:2" x14ac:dyDescent="0.4">
      <c r="A3" t="s">
        <v>58</v>
      </c>
    </row>
    <row r="11" spans="1:2" x14ac:dyDescent="0.4">
      <c r="B11" t="s">
        <v>57</v>
      </c>
    </row>
    <row r="16" spans="1:2" x14ac:dyDescent="0.4">
      <c r="B16" t="s">
        <v>56</v>
      </c>
    </row>
    <row r="23" spans="2:2" x14ac:dyDescent="0.4">
      <c r="B23" t="s">
        <v>55</v>
      </c>
    </row>
    <row r="27" spans="2:2" x14ac:dyDescent="0.4">
      <c r="B27" t="s">
        <v>54</v>
      </c>
    </row>
    <row r="29" spans="2:2" x14ac:dyDescent="0.4">
      <c r="B29" t="s">
        <v>53</v>
      </c>
    </row>
    <row r="36" spans="1:8" x14ac:dyDescent="0.4">
      <c r="B36" t="s">
        <v>52</v>
      </c>
    </row>
    <row r="42" spans="1:8" x14ac:dyDescent="0.4">
      <c r="A42" t="s">
        <v>51</v>
      </c>
    </row>
    <row r="44" spans="1:8" x14ac:dyDescent="0.4">
      <c r="B44" t="s">
        <v>50</v>
      </c>
    </row>
    <row r="45" spans="1:8" x14ac:dyDescent="0.4">
      <c r="B45" t="s">
        <v>49</v>
      </c>
    </row>
    <row r="47" spans="1:8" x14ac:dyDescent="0.4">
      <c r="D47" s="7"/>
      <c r="E47" s="25"/>
      <c r="F47" s="25"/>
      <c r="G47" s="25"/>
      <c r="H47" s="24"/>
    </row>
    <row r="48" spans="1:8" x14ac:dyDescent="0.4">
      <c r="B48" s="26"/>
      <c r="C48" s="26"/>
      <c r="D48" s="3" t="s">
        <v>42</v>
      </c>
      <c r="E48" s="3">
        <v>0</v>
      </c>
      <c r="F48" s="3"/>
      <c r="G48" s="3">
        <v>1</v>
      </c>
      <c r="H48" s="3" t="s">
        <v>38</v>
      </c>
    </row>
    <row r="49" spans="1:8" x14ac:dyDescent="0.4">
      <c r="B49" s="26"/>
      <c r="C49" s="26"/>
      <c r="D49" s="18"/>
      <c r="E49" s="21" t="s">
        <v>48</v>
      </c>
      <c r="F49" s="6" t="s">
        <v>47</v>
      </c>
      <c r="G49" s="21" t="s">
        <v>40</v>
      </c>
      <c r="H49" s="18"/>
    </row>
    <row r="51" spans="1:8" x14ac:dyDescent="0.4">
      <c r="A51" t="s">
        <v>46</v>
      </c>
    </row>
    <row r="52" spans="1:8" x14ac:dyDescent="0.4">
      <c r="B52" t="s">
        <v>45</v>
      </c>
    </row>
    <row r="53" spans="1:8" x14ac:dyDescent="0.4">
      <c r="B53" t="s">
        <v>44</v>
      </c>
    </row>
    <row r="54" spans="1:8" x14ac:dyDescent="0.4">
      <c r="D54" s="7"/>
      <c r="E54" s="25"/>
      <c r="F54" s="25"/>
      <c r="G54" s="25"/>
      <c r="H54" s="24"/>
    </row>
    <row r="55" spans="1:8" x14ac:dyDescent="0.4">
      <c r="D55" s="3" t="s">
        <v>43</v>
      </c>
      <c r="E55" s="3">
        <v>0</v>
      </c>
      <c r="F55" s="3"/>
      <c r="G55" s="3">
        <v>1</v>
      </c>
      <c r="H55" s="3" t="s">
        <v>38</v>
      </c>
    </row>
    <row r="56" spans="1:8" x14ac:dyDescent="0.4">
      <c r="B56" s="23"/>
      <c r="C56" s="3" t="s">
        <v>42</v>
      </c>
      <c r="D56" s="18"/>
      <c r="E56" s="18"/>
      <c r="F56" s="18"/>
      <c r="G56" s="18"/>
      <c r="H56" s="18"/>
    </row>
    <row r="57" spans="1:8" x14ac:dyDescent="0.4">
      <c r="B57" s="22"/>
      <c r="C57" s="3">
        <v>0</v>
      </c>
      <c r="D57" s="18"/>
      <c r="E57" s="20" t="s">
        <v>39</v>
      </c>
      <c r="F57" s="21" t="s">
        <v>40</v>
      </c>
      <c r="G57" s="20" t="s">
        <v>39</v>
      </c>
      <c r="H57" s="18"/>
    </row>
    <row r="58" spans="1:8" x14ac:dyDescent="0.4">
      <c r="B58" s="22"/>
      <c r="C58" s="3"/>
      <c r="D58" s="18"/>
      <c r="E58" s="21" t="s">
        <v>40</v>
      </c>
      <c r="F58" s="6" t="s">
        <v>41</v>
      </c>
      <c r="G58" s="21" t="s">
        <v>40</v>
      </c>
      <c r="H58" s="18"/>
    </row>
    <row r="59" spans="1:8" x14ac:dyDescent="0.4">
      <c r="B59" s="22"/>
      <c r="C59" s="3">
        <v>1</v>
      </c>
      <c r="D59" s="18"/>
      <c r="E59" s="20" t="s">
        <v>39</v>
      </c>
      <c r="F59" s="21" t="s">
        <v>40</v>
      </c>
      <c r="G59" s="20" t="s">
        <v>39</v>
      </c>
      <c r="H59" s="18"/>
    </row>
    <row r="60" spans="1:8" x14ac:dyDescent="0.4">
      <c r="B60" s="19"/>
      <c r="C60" s="3" t="s">
        <v>38</v>
      </c>
      <c r="D60" s="18"/>
      <c r="E60" s="18"/>
      <c r="F60" s="18"/>
      <c r="G60" s="18"/>
      <c r="H60" s="18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DEFOX</vt:lpstr>
      <vt:lpstr>mirror</vt:lpstr>
      <vt:lpstr>fold</vt:lpstr>
      <vt:lpstr>cyborg</vt:lpstr>
      <vt:lpstr>intersection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2022-04-27T08:49:19Z</dcterms:modified>
</cp:coreProperties>
</file>