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ng_\git\jyborg\"/>
    </mc:Choice>
  </mc:AlternateContent>
  <bookViews>
    <workbookView xWindow="0" yWindow="0" windowWidth="21570" windowHeight="8070" activeTab="1"/>
  </bookViews>
  <sheets>
    <sheet name="axioms" sheetId="6" r:id="rId1"/>
    <sheet name="axiom5" sheetId="1" r:id="rId2"/>
    <sheet name="axiom3" sheetId="3" r:id="rId3"/>
    <sheet name="axiom2" sheetId="4" r:id="rId4"/>
    <sheet name="axiom4" sheetId="2" r:id="rId5"/>
    <sheet name="axiom1" sheetId="7" r:id="rId6"/>
  </sheets>
  <definedNames>
    <definedName name="SIZE">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9" i="3" l="1" a="1"/>
  <c r="C69" i="3" s="1"/>
  <c r="G62" i="3"/>
  <c r="F62" i="3"/>
  <c r="D62" i="3"/>
  <c r="C62" i="3"/>
  <c r="C71" i="3" a="1"/>
  <c r="C71" i="3" s="1"/>
  <c r="C70" i="3" a="1"/>
  <c r="F60" i="3" a="1"/>
  <c r="G60" i="3" s="1"/>
  <c r="C60" i="3" a="1"/>
  <c r="D60" i="3" s="1"/>
  <c r="D69" i="3" l="1"/>
  <c r="D71" i="3"/>
  <c r="D70" i="3"/>
  <c r="C70" i="3"/>
  <c r="F60" i="3"/>
  <c r="C60" i="3"/>
  <c r="C44" i="3" a="1"/>
  <c r="C38" i="3"/>
  <c r="C37" i="3"/>
  <c r="D21" i="3"/>
  <c r="C21" i="3"/>
  <c r="C44" i="3" l="1"/>
  <c r="D44" i="3"/>
  <c r="D22" i="7"/>
  <c r="C23" i="7"/>
  <c r="D23" i="7"/>
  <c r="D30" i="7" s="1"/>
  <c r="C22" i="7"/>
  <c r="C36" i="2"/>
  <c r="D36" i="2"/>
  <c r="D30" i="2"/>
  <c r="C33" i="2" s="1"/>
  <c r="C38" i="2" s="1"/>
  <c r="C30" i="2"/>
  <c r="D33" i="2" s="1"/>
  <c r="D38" i="2" s="1"/>
  <c r="D25" i="4"/>
  <c r="C25" i="4"/>
  <c r="C32" i="4" s="1"/>
  <c r="D24" i="4"/>
  <c r="D28" i="4" s="1"/>
  <c r="C29" i="4" s="1"/>
  <c r="C34" i="4" s="1"/>
  <c r="C24" i="4"/>
  <c r="D25" i="1"/>
  <c r="D23" i="1" s="1"/>
  <c r="B45" i="6"/>
  <c r="C45" i="6"/>
  <c r="D45" i="6"/>
  <c r="D44" i="6"/>
  <c r="C44" i="6"/>
  <c r="D43" i="6"/>
  <c r="C43" i="6"/>
  <c r="C42" i="6"/>
  <c r="D42" i="6"/>
  <c r="C41" i="6"/>
  <c r="D41" i="6"/>
  <c r="C62" i="1"/>
  <c r="D62" i="1"/>
  <c r="D56" i="1"/>
  <c r="C29" i="1" a="1"/>
  <c r="D29" i="1" s="1"/>
  <c r="C28" i="1" a="1"/>
  <c r="C26" i="7" l="1"/>
  <c r="D27" i="7" s="1"/>
  <c r="D32" i="7"/>
  <c r="C30" i="7"/>
  <c r="C32" i="7"/>
  <c r="D26" i="7"/>
  <c r="C27" i="7" s="1"/>
  <c r="C31" i="7"/>
  <c r="D31" i="7"/>
  <c r="C28" i="4"/>
  <c r="D29" i="4" s="1"/>
  <c r="D34" i="4" s="1"/>
  <c r="D32" i="4"/>
  <c r="D33" i="4" s="1"/>
  <c r="C56" i="1"/>
  <c r="C28" i="2"/>
  <c r="D28" i="2"/>
  <c r="D37" i="2"/>
  <c r="C37" i="2"/>
  <c r="C33" i="4"/>
  <c r="F23" i="3"/>
  <c r="C23" i="3"/>
  <c r="C28" i="1"/>
  <c r="C29" i="1"/>
  <c r="D28" i="1"/>
  <c r="G21" i="3" l="1"/>
  <c r="G23" i="3"/>
  <c r="C41" i="3" s="1" a="1"/>
  <c r="D23" i="3"/>
  <c r="C34" i="1"/>
  <c r="C38" i="1" s="1"/>
  <c r="F21" i="3" l="1"/>
  <c r="D41" i="3"/>
  <c r="C41" i="3"/>
  <c r="C47" i="1"/>
  <c r="C64" i="1" s="1"/>
  <c r="C63" i="1" s="1"/>
  <c r="C46" i="1"/>
  <c r="D58" i="1" s="1"/>
  <c r="D57" i="1" s="1"/>
  <c r="C43" i="3" l="1" a="1"/>
  <c r="F41" i="3" a="1"/>
  <c r="F41" i="3" s="1"/>
  <c r="F44" i="3"/>
  <c r="C42" i="3"/>
  <c r="G44" i="3"/>
  <c r="D42" i="3"/>
  <c r="D64" i="1"/>
  <c r="D63" i="1" s="1"/>
  <c r="C58" i="1"/>
  <c r="C57" i="1" l="1"/>
  <c r="F58" i="1"/>
  <c r="G41" i="3"/>
  <c r="F42" i="3" s="1" a="1"/>
  <c r="C43" i="3"/>
  <c r="D43" i="3"/>
  <c r="F42" i="3" l="1"/>
  <c r="G42" i="3"/>
  <c r="F43" i="3" a="1"/>
  <c r="F43" i="3" l="1"/>
  <c r="G43" i="3"/>
</calcChain>
</file>

<file path=xl/sharedStrings.xml><?xml version="1.0" encoding="utf-8"?>
<sst xmlns="http://schemas.openxmlformats.org/spreadsheetml/2006/main" count="161" uniqueCount="71">
  <si>
    <t>Axiom 5</t>
    <phoneticPr fontId="1"/>
  </si>
  <si>
    <t>x</t>
    <phoneticPr fontId="1"/>
  </si>
  <si>
    <t>y</t>
    <phoneticPr fontId="1"/>
  </si>
  <si>
    <t>y</t>
    <phoneticPr fontId="1"/>
  </si>
  <si>
    <t>d</t>
    <phoneticPr fontId="1"/>
  </si>
  <si>
    <t>d1</t>
    <phoneticPr fontId="1"/>
  </si>
  <si>
    <t>D</t>
    <phoneticPr fontId="1"/>
  </si>
  <si>
    <t>a+</t>
    <phoneticPr fontId="1"/>
  </si>
  <si>
    <t>a-</t>
    <phoneticPr fontId="1"/>
  </si>
  <si>
    <t>x</t>
    <phoneticPr fontId="1"/>
  </si>
  <si>
    <t>√D</t>
    <phoneticPr fontId="1"/>
  </si>
  <si>
    <t>* otherwise, no solution</t>
    <phoneticPr fontId="1"/>
  </si>
  <si>
    <t>Formula</t>
    <phoneticPr fontId="1"/>
  </si>
  <si>
    <t>allign</t>
    <phoneticPr fontId="1"/>
  </si>
  <si>
    <t>Definition</t>
    <phoneticPr fontId="1"/>
  </si>
  <si>
    <t>Axiom 4</t>
    <phoneticPr fontId="1"/>
  </si>
  <si>
    <t>on to</t>
    <phoneticPr fontId="1"/>
  </si>
  <si>
    <t>the segment with</t>
    <phoneticPr fontId="1"/>
  </si>
  <si>
    <t>through</t>
    <phoneticPr fontId="1"/>
  </si>
  <si>
    <t>through</t>
    <phoneticPr fontId="1"/>
  </si>
  <si>
    <t>Axiom 3</t>
    <phoneticPr fontId="1"/>
  </si>
  <si>
    <t>d2</t>
    <phoneticPr fontId="1"/>
  </si>
  <si>
    <t>n1</t>
    <phoneticPr fontId="1"/>
  </si>
  <si>
    <t>n2</t>
    <phoneticPr fontId="1"/>
  </si>
  <si>
    <t>Axiom 2</t>
    <phoneticPr fontId="1"/>
  </si>
  <si>
    <t>Axioms</t>
    <phoneticPr fontId="1"/>
  </si>
  <si>
    <t>or the segment</t>
    <phoneticPr fontId="1"/>
  </si>
  <si>
    <t>through * optional</t>
    <phoneticPr fontId="1"/>
  </si>
  <si>
    <t>the vertex</t>
    <phoneticPr fontId="1"/>
  </si>
  <si>
    <t>the vertex</t>
    <phoneticPr fontId="1"/>
  </si>
  <si>
    <t xml:space="preserve">Axiom i is a function, </t>
    <phoneticPr fontId="1"/>
  </si>
  <si>
    <t>, defines a line with</t>
    <phoneticPr fontId="1"/>
  </si>
  <si>
    <t>Example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</si>
  <si>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</si>
  <si>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</si>
  <si>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</si>
  <si>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</si>
  <si>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x</t>
    <phoneticPr fontId="1"/>
  </si>
  <si>
    <t>the outline</t>
    <phoneticPr fontId="1"/>
  </si>
  <si>
    <t>d2</t>
    <phoneticPr fontId="1"/>
  </si>
  <si>
    <t>e1</t>
    <phoneticPr fontId="1"/>
  </si>
  <si>
    <t>ez</t>
    <phoneticPr fontId="1"/>
  </si>
  <si>
    <t>n</t>
    <phoneticPr fontId="1"/>
  </si>
  <si>
    <t>e</t>
    <phoneticPr fontId="1"/>
  </si>
  <si>
    <t>d1</t>
    <phoneticPr fontId="1"/>
  </si>
  <si>
    <t>n1</t>
    <phoneticPr fontId="1"/>
  </si>
  <si>
    <t>Axiom 1</t>
    <phoneticPr fontId="1"/>
  </si>
  <si>
    <t>p1</t>
    <phoneticPr fontId="1"/>
  </si>
  <si>
    <t>p2</t>
    <phoneticPr fontId="1"/>
  </si>
  <si>
    <t>q2</t>
    <phoneticPr fontId="1"/>
  </si>
  <si>
    <t>r</t>
    <phoneticPr fontId="1"/>
  </si>
  <si>
    <t>p</t>
    <phoneticPr fontId="1"/>
  </si>
  <si>
    <t>q</t>
    <phoneticPr fontId="1"/>
  </si>
  <si>
    <t>d+</t>
    <phoneticPr fontId="1"/>
  </si>
  <si>
    <t>q</t>
    <phoneticPr fontId="1"/>
  </si>
  <si>
    <t>d-</t>
    <phoneticPr fontId="1"/>
  </si>
  <si>
    <t>p1</t>
    <phoneticPr fontId="1"/>
  </si>
  <si>
    <t>p2</t>
    <phoneticPr fontId="1"/>
  </si>
  <si>
    <t>q1</t>
    <phoneticPr fontId="1"/>
  </si>
  <si>
    <t>q2</t>
    <phoneticPr fontId="1"/>
  </si>
  <si>
    <t>p</t>
    <phoneticPr fontId="1"/>
  </si>
  <si>
    <t>q</t>
    <phoneticPr fontId="1"/>
  </si>
  <si>
    <t>p2</t>
    <phoneticPr fontId="1"/>
  </si>
  <si>
    <t>d</t>
    <phoneticPr fontId="1"/>
  </si>
  <si>
    <t>r</t>
    <phoneticPr fontId="1"/>
  </si>
  <si>
    <t>q1</t>
    <phoneticPr fontId="1"/>
  </si>
  <si>
    <t>r</t>
    <phoneticPr fontId="1"/>
  </si>
  <si>
    <t>* if</t>
    <phoneticPr fontId="1"/>
  </si>
  <si>
    <t>d</t>
    <phoneticPr fontId="1"/>
  </si>
  <si>
    <t>|d1|</t>
    <phoneticPr fontId="1"/>
  </si>
  <si>
    <t>|d2|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</si>
</sst>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axioms!$B$39</c:f>
              <c:strCache>
                <c:ptCount val="1"/>
                <c:pt idx="0">
                  <c:v>the outline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axioms!$C$41:$C$45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axioms!$D$41:$D$45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844688"/>
        <c:axId val="1198845776"/>
      </c:scatterChart>
      <c:valAx>
        <c:axId val="1198844688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8845776"/>
        <c:crosses val="autoZero"/>
        <c:crossBetween val="midCat"/>
      </c:valAx>
      <c:valAx>
        <c:axId val="1198845776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884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plus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axiom5!$C$56:$C$57</c:f>
              <c:numCache>
                <c:formatCode>General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axiom5!$D$56:$D$57</c:f>
              <c:numCache>
                <c:formatCode>General</c:formatCode>
                <c:ptCount val="2"/>
                <c:pt idx="0">
                  <c:v>-50</c:v>
                </c:pt>
                <c:pt idx="1">
                  <c:v>36.602540378443862</c:v>
                </c:pt>
              </c:numCache>
            </c:numRef>
          </c:yVal>
          <c:smooth val="0"/>
        </c:ser>
        <c:ser>
          <c:idx val="2"/>
          <c:order val="2"/>
          <c:tx>
            <c:v>minus</c:v>
          </c:tx>
          <c:spPr>
            <a:ln w="25400" cap="rnd">
              <a:solidFill>
                <a:schemeClr val="bg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axiom5!$C$62:$C$63</c:f>
              <c:numCache>
                <c:formatCode>General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axiom5!$D$62:$D$63</c:f>
              <c:numCache>
                <c:formatCode>General</c:formatCode>
                <c:ptCount val="2"/>
                <c:pt idx="0">
                  <c:v>-50</c:v>
                </c:pt>
                <c:pt idx="1">
                  <c:v>-136.60254037844385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axiom5!$D$20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axiom5!$C$21:$C$24</c:f>
              <c:numCache>
                <c:formatCode>General</c:formatCode>
                <c:ptCount val="4"/>
                <c:pt idx="0">
                  <c:v>200</c:v>
                </c:pt>
                <c:pt idx="1">
                  <c:v>-100</c:v>
                </c:pt>
                <c:pt idx="2">
                  <c:v>-100</c:v>
                </c:pt>
                <c:pt idx="3">
                  <c:v>0</c:v>
                </c:pt>
              </c:numCache>
            </c:numRef>
          </c:xVal>
          <c:yVal>
            <c:numRef>
              <c:f>axiom5!$D$21:$D$24</c:f>
              <c:numCache>
                <c:formatCode>General</c:formatCode>
                <c:ptCount val="4"/>
                <c:pt idx="0">
                  <c:v>-50</c:v>
                </c:pt>
                <c:pt idx="1">
                  <c:v>-100</c:v>
                </c:pt>
                <c:pt idx="2">
                  <c:v>150</c:v>
                </c:pt>
                <c:pt idx="3">
                  <c:v>-50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axioms!$B$39</c:f>
              <c:strCache>
                <c:ptCount val="1"/>
                <c:pt idx="0">
                  <c:v>the outline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axioms!$C$41:$C$45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axioms!$D$41:$D$45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835984"/>
        <c:axId val="1198847408"/>
      </c:scatterChart>
      <c:valAx>
        <c:axId val="1198835984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8847408"/>
        <c:crosses val="autoZero"/>
        <c:crossBetween val="midCat"/>
      </c:valAx>
      <c:valAx>
        <c:axId val="1198847408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883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axiom3!$E$20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axiom3!$F$20:$F$21</c:f>
              <c:numCache>
                <c:formatCode>General</c:formatCode>
                <c:ptCount val="2"/>
                <c:pt idx="0">
                  <c:v>150</c:v>
                </c:pt>
                <c:pt idx="1">
                  <c:v>200</c:v>
                </c:pt>
              </c:numCache>
            </c:numRef>
          </c:xVal>
          <c:yVal>
            <c:numRef>
              <c:f>axiom3!$G$20:$G$21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v>plus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axiom3!$C$42:$C$43</c:f>
              <c:numCache>
                <c:formatCode>General</c:formatCode>
                <c:ptCount val="2"/>
                <c:pt idx="0">
                  <c:v>-35.35533905932737</c:v>
                </c:pt>
                <c:pt idx="1">
                  <c:v>-64.644660940672622</c:v>
                </c:pt>
              </c:numCache>
            </c:numRef>
          </c:xVal>
          <c:yVal>
            <c:numRef>
              <c:f>axiom3!$D$42:$D$43</c:f>
              <c:numCache>
                <c:formatCode>General</c:formatCode>
                <c:ptCount val="2"/>
                <c:pt idx="0">
                  <c:v>64.644660940672622</c:v>
                </c:pt>
                <c:pt idx="1">
                  <c:v>135.35533905932738</c:v>
                </c:pt>
              </c:numCache>
            </c:numRef>
          </c:yVal>
          <c:smooth val="0"/>
        </c:ser>
        <c:ser>
          <c:idx val="2"/>
          <c:order val="2"/>
          <c:tx>
            <c:v>minus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axiom3!$F$42:$F$43</c:f>
              <c:numCache>
                <c:formatCode>General</c:formatCode>
                <c:ptCount val="2"/>
                <c:pt idx="0">
                  <c:v>-14.64466094067263</c:v>
                </c:pt>
                <c:pt idx="1">
                  <c:v>-85.355339059327378</c:v>
                </c:pt>
              </c:numCache>
            </c:numRef>
          </c:xVal>
          <c:yVal>
            <c:numRef>
              <c:f>axiom3!$G$42:$G$43</c:f>
              <c:numCache>
                <c:formatCode>General</c:formatCode>
                <c:ptCount val="2"/>
                <c:pt idx="0">
                  <c:v>114.64466094067262</c:v>
                </c:pt>
                <c:pt idx="1">
                  <c:v>85.355339059327378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axioms!$B$39</c:f>
              <c:strCache>
                <c:ptCount val="1"/>
                <c:pt idx="0">
                  <c:v>the outline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axioms!$C$41:$C$45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axioms!$D$41:$D$45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axiom3!$B$20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axiom3!$C$20:$C$21</c:f>
              <c:numCache>
                <c:formatCode>General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xVal>
          <c:yVal>
            <c:numRef>
              <c:f>axiom3!$D$20:$D$21</c:f>
              <c:numCache>
                <c:formatCode>General</c:formatCode>
                <c:ptCount val="2"/>
                <c:pt idx="0">
                  <c:v>200</c:v>
                </c:pt>
                <c:pt idx="1">
                  <c:v>150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832720"/>
        <c:axId val="1198834352"/>
      </c:scatterChart>
      <c:valAx>
        <c:axId val="1198832720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8834352"/>
        <c:crosses val="autoZero"/>
        <c:crossBetween val="midCat"/>
      </c:valAx>
      <c:valAx>
        <c:axId val="1198834352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883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axiom3!$B$59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axiom3!$C$59:$C$60</c:f>
              <c:numCache>
                <c:formatCode>General</c:formatCode>
                <c:ptCount val="2"/>
                <c:pt idx="0">
                  <c:v>-200</c:v>
                </c:pt>
                <c:pt idx="1">
                  <c:v>-150</c:v>
                </c:pt>
              </c:numCache>
            </c:numRef>
          </c:xVal>
          <c:yVal>
            <c:numRef>
              <c:f>axiom3!$D$59:$D$60</c:f>
              <c:numCache>
                <c:formatCode>General</c:formatCode>
                <c:ptCount val="2"/>
                <c:pt idx="0">
                  <c:v>0</c:v>
                </c:pt>
                <c:pt idx="1">
                  <c:v>-50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axiom3!$E$59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axiom3!$F$59:$F$60</c:f>
              <c:numCache>
                <c:formatCode>General</c:formatCode>
                <c:ptCount val="2"/>
                <c:pt idx="0">
                  <c:v>150</c:v>
                </c:pt>
                <c:pt idx="1">
                  <c:v>184</c:v>
                </c:pt>
              </c:numCache>
            </c:numRef>
          </c:xVal>
          <c:yVal>
            <c:numRef>
              <c:f>axiom3!$G$59:$G$60</c:f>
              <c:numCache>
                <c:formatCode>General</c:formatCode>
                <c:ptCount val="2"/>
                <c:pt idx="0">
                  <c:v>50</c:v>
                </c:pt>
                <c:pt idx="1">
                  <c:v>16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axiom3!$B$69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axiom3!$C$69:$C$70</c:f>
              <c:numCache>
                <c:formatCode>General</c:formatCode>
                <c:ptCount val="2"/>
                <c:pt idx="0">
                  <c:v>-25</c:v>
                </c:pt>
                <c:pt idx="1">
                  <c:v>25</c:v>
                </c:pt>
              </c:numCache>
            </c:numRef>
          </c:xVal>
          <c:yVal>
            <c:numRef>
              <c:f>axiom3!$D$69:$D$70</c:f>
              <c:numCache>
                <c:formatCode>General</c:formatCode>
                <c:ptCount val="2"/>
                <c:pt idx="0">
                  <c:v>25</c:v>
                </c:pt>
                <c:pt idx="1">
                  <c:v>-25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axioms!$B$39</c:f>
              <c:strCache>
                <c:ptCount val="1"/>
                <c:pt idx="0">
                  <c:v>the outline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axioms!$C$41:$C$45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axioms!$D$41:$D$45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301680"/>
        <c:axId val="1431300592"/>
      </c:scatterChart>
      <c:valAx>
        <c:axId val="1431301680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31300592"/>
        <c:crosses val="autoZero"/>
        <c:crossBetween val="midCat"/>
      </c:valAx>
      <c:valAx>
        <c:axId val="1431300592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3130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plus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axiom2!$C$32:$C$33</c:f>
              <c:numCache>
                <c:formatCode>General</c:formatCode>
                <c:ptCount val="2"/>
                <c:pt idx="0">
                  <c:v>-100</c:v>
                </c:pt>
                <c:pt idx="1">
                  <c:v>300</c:v>
                </c:pt>
              </c:numCache>
            </c:numRef>
          </c:xVal>
          <c:yVal>
            <c:numRef>
              <c:f>axiom2!$D$32:$D$33</c:f>
              <c:numCache>
                <c:formatCode>General</c:formatCode>
                <c:ptCount val="2"/>
                <c:pt idx="0">
                  <c:v>0</c:v>
                </c:pt>
                <c:pt idx="1">
                  <c:v>-200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axiom2!$D$23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axiom2!$C$24:$C$25</c:f>
              <c:numCache>
                <c:formatCode>General</c:formatCode>
                <c:ptCount val="2"/>
                <c:pt idx="0">
                  <c:v>0</c:v>
                </c:pt>
                <c:pt idx="1">
                  <c:v>-200</c:v>
                </c:pt>
              </c:numCache>
            </c:numRef>
          </c:xVal>
          <c:yVal>
            <c:numRef>
              <c:f>axiom2!$D$24:$D$25</c:f>
              <c:numCache>
                <c:formatCode>General</c:formatCode>
                <c:ptCount val="2"/>
                <c:pt idx="0">
                  <c:v>200</c:v>
                </c:pt>
                <c:pt idx="1">
                  <c:v>-200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axioms!$B$39</c:f>
              <c:strCache>
                <c:ptCount val="1"/>
                <c:pt idx="0">
                  <c:v>the outline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axioms!$C$41:$C$45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axioms!$D$41:$D$45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301136"/>
        <c:axId val="1431308208"/>
      </c:scatterChart>
      <c:valAx>
        <c:axId val="1431301136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31308208"/>
        <c:crosses val="autoZero"/>
        <c:crossBetween val="midCat"/>
      </c:valAx>
      <c:valAx>
        <c:axId val="1431308208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3130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plus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axiom4!$C$36:$C$37</c:f>
              <c:numCache>
                <c:formatCode>General</c:formatCode>
                <c:ptCount val="2"/>
                <c:pt idx="0">
                  <c:v>0</c:v>
                </c:pt>
                <c:pt idx="1">
                  <c:v>400</c:v>
                </c:pt>
              </c:numCache>
            </c:numRef>
          </c:xVal>
          <c:yVal>
            <c:numRef>
              <c:f>axiom4!$D$36:$D$37</c:f>
              <c:numCache>
                <c:formatCode>General</c:formatCode>
                <c:ptCount val="2"/>
                <c:pt idx="0">
                  <c:v>0</c:v>
                </c:pt>
                <c:pt idx="1">
                  <c:v>-200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axiom4!$D$26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axiom4!$C$27:$C$29</c:f>
              <c:numCache>
                <c:formatCode>General</c:formatCode>
                <c:ptCount val="3"/>
                <c:pt idx="0">
                  <c:v>121</c:v>
                </c:pt>
                <c:pt idx="1">
                  <c:v>-79</c:v>
                </c:pt>
                <c:pt idx="2">
                  <c:v>0</c:v>
                </c:pt>
              </c:numCache>
            </c:numRef>
          </c:xVal>
          <c:yVal>
            <c:numRef>
              <c:f>axiom4!$D$27:$D$29</c:f>
              <c:numCache>
                <c:formatCode>General</c:formatCode>
                <c:ptCount val="3"/>
                <c:pt idx="0">
                  <c:v>200</c:v>
                </c:pt>
                <c:pt idx="1">
                  <c:v>-200</c:v>
                </c:pt>
                <c:pt idx="2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axioms!$B$39</c:f>
              <c:strCache>
                <c:ptCount val="1"/>
                <c:pt idx="0">
                  <c:v>the outline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axioms!$C$41:$C$45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axioms!$D$41:$D$45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302224"/>
        <c:axId val="1431295152"/>
      </c:scatterChart>
      <c:valAx>
        <c:axId val="1431302224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31295152"/>
        <c:crosses val="autoZero"/>
        <c:crossBetween val="midCat"/>
      </c:valAx>
      <c:valAx>
        <c:axId val="1431295152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3130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plus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axiom1!$C$30:$C$31</c:f>
              <c:numCache>
                <c:formatCode>General</c:formatCode>
                <c:ptCount val="2"/>
                <c:pt idx="0">
                  <c:v>-100</c:v>
                </c:pt>
                <c:pt idx="1">
                  <c:v>0</c:v>
                </c:pt>
              </c:numCache>
            </c:numRef>
          </c:xVal>
          <c:yVal>
            <c:numRef>
              <c:f>axiom1!$D$30:$D$31</c:f>
              <c:numCache>
                <c:formatCode>General</c:formatCode>
                <c:ptCount val="2"/>
                <c:pt idx="0">
                  <c:v>-200</c:v>
                </c:pt>
                <c:pt idx="1">
                  <c:v>100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axiom1!$D$21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axiom1!$C$22:$C$23</c:f>
              <c:numCache>
                <c:formatCode>General</c:formatCode>
                <c:ptCount val="2"/>
                <c:pt idx="0">
                  <c:v>0</c:v>
                </c:pt>
                <c:pt idx="1">
                  <c:v>-100</c:v>
                </c:pt>
              </c:numCache>
            </c:numRef>
          </c:xVal>
          <c:yVal>
            <c:numRef>
              <c:f>axiom1!$D$22:$D$23</c:f>
              <c:numCache>
                <c:formatCode>General</c:formatCode>
                <c:ptCount val="2"/>
                <c:pt idx="0">
                  <c:v>100</c:v>
                </c:pt>
                <c:pt idx="1">
                  <c:v>-200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axioms!$B$39</c:f>
              <c:strCache>
                <c:ptCount val="1"/>
                <c:pt idx="0">
                  <c:v>the outline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axioms!$C$41:$C$45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axioms!$D$41:$D$45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308752"/>
        <c:axId val="1431307664"/>
      </c:scatterChart>
      <c:valAx>
        <c:axId val="1431308752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31307664"/>
        <c:crosses val="autoZero"/>
        <c:crossBetween val="midCat"/>
      </c:valAx>
      <c:valAx>
        <c:axId val="1431307664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3130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4</xdr:row>
      <xdr:rowOff>219075</xdr:rowOff>
    </xdr:from>
    <xdr:ext cx="244041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409700" y="1257300"/>
              <a:ext cx="24404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409700" y="1257300"/>
              <a:ext cx="24404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66675</xdr:colOff>
      <xdr:row>26</xdr:row>
      <xdr:rowOff>200025</xdr:rowOff>
    </xdr:from>
    <xdr:ext cx="223407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752475" y="6477000"/>
              <a:ext cx="223407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: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⟼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752475" y="6477000"/>
              <a:ext cx="223407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𝐴_𝑖:(𝑝_1, 𝑝_2, 𝑞_1,𝑞_2,𝑟)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⟼(𝑝,𝑑)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657225</xdr:colOff>
      <xdr:row>8</xdr:row>
      <xdr:rowOff>161925</xdr:rowOff>
    </xdr:from>
    <xdr:ext cx="530338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343025" y="2152650"/>
              <a:ext cx="53033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, 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343025" y="2152650"/>
              <a:ext cx="53033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 panose="02040503050406030204" pitchFamily="18" charset="0"/>
                </a:rPr>
                <a:t>𝑝_1, 𝑞_1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666750</xdr:colOff>
      <xdr:row>13</xdr:row>
      <xdr:rowOff>85725</xdr:rowOff>
    </xdr:from>
    <xdr:ext cx="24942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352550" y="3267075"/>
              <a:ext cx="24942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352550" y="3267075"/>
              <a:ext cx="24942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657225</xdr:colOff>
      <xdr:row>16</xdr:row>
      <xdr:rowOff>161925</xdr:rowOff>
    </xdr:from>
    <xdr:ext cx="52738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1343025" y="4057650"/>
              <a:ext cx="52738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, 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343025" y="4057650"/>
              <a:ext cx="52738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 panose="02040503050406030204" pitchFamily="18" charset="0"/>
                </a:rPr>
                <a:t>𝑝_2, 𝑞_2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76200</xdr:colOff>
      <xdr:row>22</xdr:row>
      <xdr:rowOff>0</xdr:rowOff>
    </xdr:from>
    <xdr:ext cx="12997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1447800" y="5324475"/>
              <a:ext cx="12997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1447800" y="5324475"/>
              <a:ext cx="12997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𝑟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352425</xdr:colOff>
      <xdr:row>31</xdr:row>
      <xdr:rowOff>76200</xdr:rowOff>
    </xdr:from>
    <xdr:ext cx="31938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724025" y="7543800"/>
              <a:ext cx="31938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724025" y="7543800"/>
              <a:ext cx="31938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𝑝, 𝑑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4</xdr:col>
      <xdr:colOff>600075</xdr:colOff>
      <xdr:row>34</xdr:row>
      <xdr:rowOff>38100</xdr:rowOff>
    </xdr:from>
    <xdr:to>
      <xdr:col>11</xdr:col>
      <xdr:colOff>400050</xdr:colOff>
      <xdr:row>52</xdr:row>
      <xdr:rowOff>9526</xdr:rowOff>
    </xdr:to>
    <xdr:graphicFrame macro="">
      <xdr:nvGraphicFramePr>
        <xdr:cNvPr id="11" name="グラフ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50768</xdr:colOff>
      <xdr:row>14</xdr:row>
      <xdr:rowOff>79851</xdr:rowOff>
    </xdr:from>
    <xdr:ext cx="1174873" cy="8297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736568" y="3499326"/>
              <a:ext cx="1174873" cy="8297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𝑧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736568" y="3499326"/>
              <a:ext cx="1174873" cy="8297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𝑒_1≔𝑝_1−𝑝_2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𝑒_𝑧≔𝑟−𝑝_2</a:t>
              </a:r>
              <a: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  <a:t/>
              </a:r>
              <a:b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𝑑_2≔𝑞_2−𝑝_2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/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4</xdr:col>
      <xdr:colOff>390525</xdr:colOff>
      <xdr:row>11</xdr:row>
      <xdr:rowOff>114300</xdr:rowOff>
    </xdr:from>
    <xdr:to>
      <xdr:col>11</xdr:col>
      <xdr:colOff>133350</xdr:colOff>
      <xdr:row>30</xdr:row>
      <xdr:rowOff>133351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618236</xdr:colOff>
      <xdr:row>31</xdr:row>
      <xdr:rowOff>71151</xdr:rowOff>
    </xdr:from>
    <xdr:ext cx="3069109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618236" y="7776876"/>
              <a:ext cx="306910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kumimoji="1" lang="en-US" altLang="ja-JP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sSub>
                              <m:sSubPr>
                                <m:ctrlP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𝑧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|"/>
                            <m:endChr m:val="|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⋅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𝑒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618236" y="7776876"/>
              <a:ext cx="306910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𝐷≔(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_2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⋅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𝑧 )^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2−|𝑑_2 |^2 (2𝑒_1⋅𝑒_𝑧−|𝑒_1 |^2 )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34925</xdr:colOff>
      <xdr:row>41</xdr:row>
      <xdr:rowOff>89376</xdr:rowOff>
    </xdr:from>
    <xdr:ext cx="1493166" cy="48840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テキスト ボックス 6"/>
            <xdr:cNvSpPr txBox="1"/>
          </xdr:nvSpPr>
          <xdr:spPr>
            <a:xfrm>
              <a:off x="720725" y="10176351"/>
              <a:ext cx="1493166" cy="4884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⋅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</m:ra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7" name="テキスト ボックス 6"/>
            <xdr:cNvSpPr txBox="1"/>
          </xdr:nvSpPr>
          <xdr:spPr>
            <a:xfrm>
              <a:off x="720725" y="10176351"/>
              <a:ext cx="1493166" cy="4884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𝛼^±≔(𝑑_2⋅𝑒_𝑧±√𝐷)/|𝑑_2 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174180</xdr:colOff>
      <xdr:row>49</xdr:row>
      <xdr:rowOff>84169</xdr:rowOff>
    </xdr:from>
    <xdr:ext cx="1952971" cy="6878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859980" y="11838019"/>
              <a:ext cx="1952971" cy="68781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𝑝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</m:mr>
                          <m:mr>
                            <m:e>
                              <m:sSup>
                                <m:sSup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p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±</m:t>
                                  </m:r>
                                </m:sup>
                              </m:sSup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f>
                                <m:f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num>
                                <m:den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den>
                              </m:f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𝑒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𝑒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𝑧</m:t>
                                  </m:r>
                                </m:sub>
                              </m:sSub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f>
                                <m:f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sSup>
                                    <m:sSup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𝛼</m:t>
                                      </m:r>
                                    </m:e>
                                    <m:sup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±</m:t>
                                      </m:r>
                                    </m:sup>
                                  </m:sSup>
                                </m:num>
                                <m:den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den>
                              </m:f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859980" y="11838019"/>
              <a:ext cx="1952971" cy="68781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{■8(𝑝≔𝑟@𝑑^±≔1/2 𝑒_1−𝑒_𝑧+𝛼^±/2 𝑑_2 )┤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28575</xdr:colOff>
      <xdr:row>35</xdr:row>
      <xdr:rowOff>9525</xdr:rowOff>
    </xdr:from>
    <xdr:ext cx="50379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714375" y="5810250"/>
              <a:ext cx="5037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≥0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714375" y="5810250"/>
              <a:ext cx="5037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𝐷≥0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365093</xdr:colOff>
      <xdr:row>11</xdr:row>
      <xdr:rowOff>41751</xdr:rowOff>
    </xdr:from>
    <xdr:ext cx="14908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050893" y="2746851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050893" y="2746851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𝑟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354209</xdr:colOff>
      <xdr:row>4</xdr:row>
      <xdr:rowOff>85725</xdr:rowOff>
    </xdr:from>
    <xdr:ext cx="244682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1040009" y="1123950"/>
              <a:ext cx="24468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1040009" y="1123950"/>
              <a:ext cx="24468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266700</xdr:colOff>
      <xdr:row>8</xdr:row>
      <xdr:rowOff>76200</xdr:rowOff>
    </xdr:from>
    <xdr:ext cx="52738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1638300" y="2066925"/>
              <a:ext cx="52738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1638300" y="2066925"/>
              <a:ext cx="52738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 panose="02040503050406030204" pitchFamily="18" charset="0"/>
                </a:rPr>
                <a:t>𝑝_2,𝑞_2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5</xdr:row>
      <xdr:rowOff>123825</xdr:rowOff>
    </xdr:from>
    <xdr:ext cx="52969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704975" y="1400175"/>
              <a:ext cx="5296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704975" y="1400175"/>
              <a:ext cx="5296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 panose="02040503050406030204" pitchFamily="18" charset="0"/>
                </a:rPr>
                <a:t>𝑝_1,𝑞_1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638175</xdr:colOff>
      <xdr:row>25</xdr:row>
      <xdr:rowOff>133350</xdr:rowOff>
    </xdr:from>
    <xdr:ext cx="3276600" cy="1905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638175" y="6172200"/>
              <a:ext cx="3276600" cy="19050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eqArr>
                                <m:eqArr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𝑝</m:t>
                                  </m:r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≔</m:t>
                                  </m:r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𝑝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+</m:t>
                                  </m:r>
                                  <m:f>
                                    <m:f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fPr>
                                    <m:num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⋅</m:t>
                                      </m:r>
                                      <m:d>
                                        <m:d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dPr>
                                        <m:e>
                                          <m:sSub>
                                            <m:sSubPr>
                                              <m:ctrlP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𝑝</m:t>
                                              </m:r>
                                            </m:e>
                                            <m:sub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2</m:t>
                                              </m:r>
                                            </m:sub>
                                          </m:s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−</m:t>
                                          </m:r>
                                          <m:sSub>
                                            <m:sSubPr>
                                              <m:ctrlP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𝑝</m:t>
                                              </m:r>
                                            </m:e>
                                            <m:sub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1</m:t>
                                              </m:r>
                                            </m:sub>
                                          </m:sSub>
                                        </m:e>
                                      </m:d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⋅</m:t>
                                      </m:r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den>
                                  </m:f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d>
                                    <m:d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d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=</m:t>
                                      </m:r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𝑝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+</m:t>
                                      </m:r>
                                      <m:f>
                                        <m:f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fPr>
                                        <m:num>
                                          <m:sSub>
                                            <m:sSubPr>
                                              <m:ctrlP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𝑛</m:t>
                                              </m:r>
                                            </m:e>
                                            <m:sub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1</m:t>
                                              </m:r>
                                            </m:sub>
                                          </m:s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⋅</m:t>
                                          </m:r>
                                          <m:d>
                                            <m:dPr>
                                              <m:ctrlP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dPr>
                                            <m:e>
                                              <m:sSub>
                                                <m:sSubPr>
                                                  <m:ctrlPr>
                                                    <a:rPr kumimoji="1" lang="en-US" altLang="ja-JP" sz="1400" b="0" i="1">
                                                      <a:latin typeface="Cambria Math" panose="02040503050406030204" pitchFamily="18" charset="0"/>
                                                    </a:rPr>
                                                  </m:ctrlPr>
                                                </m:sSubPr>
                                                <m:e>
                                                  <m:r>
                                                    <a:rPr kumimoji="1" lang="en-US" altLang="ja-JP" sz="1400" b="0" i="1">
                                                      <a:latin typeface="Cambria Math" panose="02040503050406030204" pitchFamily="18" charset="0"/>
                                                    </a:rPr>
                                                    <m:t>𝑝</m:t>
                                                  </m:r>
                                                </m:e>
                                                <m:sub>
                                                  <m:r>
                                                    <a:rPr kumimoji="1" lang="en-US" altLang="ja-JP" sz="1400" b="0" i="1">
                                                      <a:latin typeface="Cambria Math" panose="02040503050406030204" pitchFamily="18" charset="0"/>
                                                    </a:rPr>
                                                    <m:t>1</m:t>
                                                  </m:r>
                                                </m:sub>
                                              </m:sSub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−</m:t>
                                              </m:r>
                                              <m:sSub>
                                                <m:sSubPr>
                                                  <m:ctrlPr>
                                                    <a:rPr kumimoji="1" lang="en-US" altLang="ja-JP" sz="1400" b="0" i="1">
                                                      <a:latin typeface="Cambria Math" panose="02040503050406030204" pitchFamily="18" charset="0"/>
                                                    </a:rPr>
                                                  </m:ctrlPr>
                                                </m:sSubPr>
                                                <m:e>
                                                  <m:r>
                                                    <a:rPr kumimoji="1" lang="en-US" altLang="ja-JP" sz="1400" b="0" i="1">
                                                      <a:latin typeface="Cambria Math" panose="02040503050406030204" pitchFamily="18" charset="0"/>
                                                    </a:rPr>
                                                    <m:t>𝑝</m:t>
                                                  </m:r>
                                                </m:e>
                                                <m:sub>
                                                  <m:r>
                                                    <a:rPr kumimoji="1" lang="en-US" altLang="ja-JP" sz="1400" b="0" i="1">
                                                      <a:latin typeface="Cambria Math" panose="02040503050406030204" pitchFamily="18" charset="0"/>
                                                    </a:rPr>
                                                    <m:t>2</m:t>
                                                  </m:r>
                                                </m:sub>
                                              </m:sSub>
                                            </m:e>
                                          </m:d>
                                        </m:num>
                                        <m:den>
                                          <m:sSub>
                                            <m:sSubPr>
                                              <m:ctrlP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𝑛</m:t>
                                              </m:r>
                                            </m:e>
                                            <m:sub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1</m:t>
                                              </m:r>
                                            </m:sub>
                                          </m:s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⋅</m:t>
                                          </m:r>
                                          <m:sSub>
                                            <m:sSubPr>
                                              <m:ctrlP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𝑑</m:t>
                                              </m:r>
                                            </m:e>
                                            <m:sub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2</m:t>
                                              </m:r>
                                            </m:sub>
                                          </m:sSub>
                                        </m:den>
                                      </m:f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</m:d>
                                </m:e>
                              </m:eqArr>
                            </m:e>
                          </m:mr>
                          <m:mr>
                            <m:e>
                              <m:eqArr>
                                <m:eqArr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sSup>
                                    <m:sSup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p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+</m:t>
                                      </m:r>
                                    </m:sup>
                                  </m:sSup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≔</m:t>
                                  </m:r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+</m:t>
                                  </m:r>
                                  <m:f>
                                    <m:f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fPr>
                                    <m:num>
                                      <m:d>
                                        <m:dPr>
                                          <m:begChr m:val="|"/>
                                          <m:endChr m:val="|"/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dPr>
                                        <m:e>
                                          <m:sSub>
                                            <m:sSubPr>
                                              <m:ctrlP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𝑑</m:t>
                                              </m:r>
                                            </m:e>
                                            <m:sub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2</m:t>
                                              </m:r>
                                            </m:sub>
                                          </m:sSub>
                                        </m:e>
                                      </m:d>
                                    </m:num>
                                    <m:den>
                                      <m:d>
                                        <m:dPr>
                                          <m:begChr m:val="|"/>
                                          <m:endChr m:val="|"/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dPr>
                                        <m:e>
                                          <m:sSub>
                                            <m:sSubPr>
                                              <m:ctrlP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𝑑</m:t>
                                              </m:r>
                                            </m:e>
                                            <m:sub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1</m:t>
                                              </m:r>
                                            </m:sub>
                                          </m:sSub>
                                        </m:e>
                                      </m:d>
                                    </m:den>
                                  </m:f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sSup>
                                    <m:sSup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p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−</m:t>
                                      </m:r>
                                    </m:sup>
                                  </m:sSup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≔</m:t>
                                  </m:r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𝜎</m:t>
                                  </m:r>
                                  <m:sSup>
                                    <m:sSup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p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+</m:t>
                                      </m:r>
                                    </m:sup>
                                  </m:sSup>
                                </m:e>
                              </m:eqArr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638175" y="6172200"/>
              <a:ext cx="3276600" cy="19050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{■8(█(𝑝≔𝑝_1+(𝑛_2⋅(𝑝_2−𝑝_1 ))/(𝑛_2⋅𝑑_1 ) 𝑑_1@(=𝑝_2+(𝑛_1⋅(𝑝_1−𝑝_2 ))/(𝑛_1⋅𝑑_2 ) 𝑑_2 ) )@█(𝑑^+≔𝑑_2+|𝑑_2 |/|𝑑_1 |  𝑑_1@𝑑^−≔𝜎𝑑^+ ))┤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266700</xdr:colOff>
      <xdr:row>9</xdr:row>
      <xdr:rowOff>76200</xdr:rowOff>
    </xdr:from>
    <xdr:ext cx="53982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1638300" y="2305050"/>
              <a:ext cx="53982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1638300" y="2305050"/>
              <a:ext cx="53982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 panose="02040503050406030204" pitchFamily="18" charset="0"/>
                </a:rPr>
                <a:t>𝑝_2,𝑞_2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133350</xdr:colOff>
      <xdr:row>12</xdr:row>
      <xdr:rowOff>200025</xdr:rowOff>
    </xdr:from>
    <xdr:ext cx="1263038" cy="11422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819150" y="3143250"/>
              <a:ext cx="1263038" cy="11422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𝜎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819150" y="3143250"/>
              <a:ext cx="1263038" cy="11422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 panose="02040503050406030204" pitchFamily="18" charset="0"/>
                </a:rPr>
                <a:t>𝑑_1≔𝑞_1−𝑝_1</a:t>
              </a:r>
              <a:r>
                <a:rPr kumimoji="1" lang="en-US" altLang="ja-JP" sz="16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600" b="0" i="1">
                  <a:latin typeface="Cambria Math" panose="02040503050406030204" pitchFamily="18" charset="0"/>
                </a:rPr>
              </a:br>
              <a:r>
                <a:rPr kumimoji="1" lang="en-US" altLang="ja-JP" sz="1600" b="0" i="0">
                  <a:latin typeface="Cambria Math" panose="02040503050406030204" pitchFamily="18" charset="0"/>
                </a:rPr>
                <a:t>𝑑_2≔𝑞_2−𝑝_2</a:t>
              </a:r>
              <a:r>
                <a:rPr kumimoji="1" lang="en-US" altLang="ja-JP" sz="16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600" b="0" i="1">
                  <a:latin typeface="Cambria Math" panose="02040503050406030204" pitchFamily="18" charset="0"/>
                </a:rPr>
              </a:br>
              <a:r>
                <a:rPr kumimoji="1" lang="en-US" altLang="ja-JP" sz="1600" b="0" i="0">
                  <a:latin typeface="Cambria Math" panose="02040503050406030204" pitchFamily="18" charset="0"/>
                </a:rPr>
                <a:t>𝜎≔(■8(0&amp;1@−1&amp;0))</a:t>
              </a:r>
              <a:r>
                <a:rPr kumimoji="1" lang="en-US" altLang="ja-JP" sz="16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600" b="0" i="1">
                  <a:latin typeface="Cambria Math" panose="02040503050406030204" pitchFamily="18" charset="0"/>
                </a:rPr>
              </a:br>
              <a:r>
                <a:rPr kumimoji="1" lang="en-US" altLang="ja-JP" sz="1600" b="0" i="0">
                  <a:latin typeface="Cambria Math" panose="02040503050406030204" pitchFamily="18" charset="0"/>
                </a:rPr>
                <a:t>𝑛_𝑖≔𝜎𝑑_𝑖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8</xdr:col>
      <xdr:colOff>342900</xdr:colOff>
      <xdr:row>13</xdr:row>
      <xdr:rowOff>76200</xdr:rowOff>
    </xdr:from>
    <xdr:to>
      <xdr:col>15</xdr:col>
      <xdr:colOff>200025</xdr:colOff>
      <xdr:row>31</xdr:row>
      <xdr:rowOff>47626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133350</xdr:colOff>
      <xdr:row>48</xdr:row>
      <xdr:rowOff>66675</xdr:rowOff>
    </xdr:from>
    <xdr:ext cx="1247775" cy="361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1504950" y="9439275"/>
              <a:ext cx="1247775" cy="36195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⋅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1504950" y="9439275"/>
              <a:ext cx="1247775" cy="36195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𝑛_2⋅𝑑_1=0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323850</xdr:colOff>
      <xdr:row>51</xdr:row>
      <xdr:rowOff>76201</xdr:rowOff>
    </xdr:from>
    <xdr:ext cx="2438400" cy="10382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1009650" y="15163801"/>
              <a:ext cx="2438400" cy="103822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𝑝</m:t>
                              </m:r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≔</m:t>
                              </m:r>
                              <m:f>
                                <m:f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fPr>
                                <m:num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𝑝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+</m:t>
                                  </m:r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𝑝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num>
                                <m:den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2</m:t>
                                  </m:r>
                                </m:den>
                              </m:f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𝑑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=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009650" y="15163801"/>
              <a:ext cx="2438400" cy="103822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{■8(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𝑝≔(𝑝_1+𝑝_2)/2@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𝑑=𝑑_1 )┤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9</xdr:col>
      <xdr:colOff>200025</xdr:colOff>
      <xdr:row>54</xdr:row>
      <xdr:rowOff>76200</xdr:rowOff>
    </xdr:from>
    <xdr:to>
      <xdr:col>16</xdr:col>
      <xdr:colOff>57150</xdr:colOff>
      <xdr:row>72</xdr:row>
      <xdr:rowOff>47626</xdr:rowOff>
    </xdr:to>
    <xdr:graphicFrame macro="">
      <xdr:nvGraphicFramePr>
        <xdr:cNvPr id="11" name="グラフ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342900</xdr:colOff>
      <xdr:row>4</xdr:row>
      <xdr:rowOff>85725</xdr:rowOff>
    </xdr:from>
    <xdr:ext cx="244041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028700" y="1123950"/>
              <a:ext cx="24404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028700" y="1123950"/>
              <a:ext cx="24404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123825</xdr:colOff>
      <xdr:row>16</xdr:row>
      <xdr:rowOff>228600</xdr:rowOff>
    </xdr:from>
    <xdr:ext cx="1360694" cy="6878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809625" y="4124325"/>
              <a:ext cx="1360694" cy="68781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𝑝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f>
                                <m:f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num>
                                <m:den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den>
                              </m:f>
                              <m:d>
                                <m:d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𝑝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+</m:t>
                                  </m:r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𝑝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𝑑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809625" y="4124325"/>
              <a:ext cx="1360694" cy="68781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{■8(𝑝≔1/2 (𝑝_1+𝑝_2 )@𝑑≔𝑛)┤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361950</xdr:colOff>
      <xdr:row>7</xdr:row>
      <xdr:rowOff>133350</xdr:rowOff>
    </xdr:from>
    <xdr:ext cx="25019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1047750" y="1885950"/>
              <a:ext cx="2501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1047750" y="1885950"/>
              <a:ext cx="2501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209550</xdr:colOff>
      <xdr:row>11</xdr:row>
      <xdr:rowOff>76200</xdr:rowOff>
    </xdr:from>
    <xdr:ext cx="1264192" cy="9115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895350" y="2781300"/>
              <a:ext cx="1264192" cy="9115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𝑒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895350" y="2781300"/>
              <a:ext cx="1264192" cy="9115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𝑒≔𝑝_2−𝑝_1</a:t>
              </a:r>
              <a:r>
                <a:rPr kumimoji="1" lang="en-US" altLang="ja-JP" sz="1600" b="0"/>
                <a:t/>
              </a:r>
              <a:br>
                <a:rPr kumimoji="1" lang="en-US" altLang="ja-JP" sz="1600" b="0"/>
              </a:br>
              <a:r>
                <a:rPr kumimoji="1" lang="en-US" altLang="ja-JP" sz="1600" b="0" i="0">
                  <a:latin typeface="Cambria Math" panose="02040503050406030204" pitchFamily="18" charset="0"/>
                </a:rPr>
                <a:t>𝜎≔(■8(0&amp;1@−1&amp;0))</a:t>
              </a:r>
              <a:r>
                <a:rPr kumimoji="1" lang="en-US" altLang="ja-JP" sz="1600" b="0"/>
                <a:t/>
              </a:r>
              <a:br>
                <a:rPr kumimoji="1" lang="en-US" altLang="ja-JP" sz="1600" b="0"/>
              </a:br>
              <a:r>
                <a:rPr kumimoji="1" lang="en-US" altLang="ja-JP" sz="1600" b="0" i="0">
                  <a:latin typeface="Cambria Math" panose="02040503050406030204" pitchFamily="18" charset="0"/>
                </a:rPr>
                <a:t>𝑛≔𝜎𝑒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6</xdr:col>
      <xdr:colOff>0</xdr:colOff>
      <xdr:row>17</xdr:row>
      <xdr:rowOff>0</xdr:rowOff>
    </xdr:from>
    <xdr:to>
      <xdr:col>12</xdr:col>
      <xdr:colOff>485775</xdr:colOff>
      <xdr:row>34</xdr:row>
      <xdr:rowOff>209551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342900</xdr:colOff>
      <xdr:row>4</xdr:row>
      <xdr:rowOff>85725</xdr:rowOff>
    </xdr:from>
    <xdr:ext cx="244682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028700" y="1123950"/>
              <a:ext cx="24468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028700" y="1123950"/>
              <a:ext cx="24468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314325</xdr:colOff>
      <xdr:row>11</xdr:row>
      <xdr:rowOff>114300</xdr:rowOff>
    </xdr:from>
    <xdr:ext cx="14908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000125" y="2819400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000125" y="2819400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𝑟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171450</xdr:colOff>
      <xdr:row>20</xdr:row>
      <xdr:rowOff>66675</xdr:rowOff>
    </xdr:from>
    <xdr:ext cx="689548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857250" y="4914900"/>
              <a:ext cx="689548" cy="48058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𝑝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𝑑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857250" y="4914900"/>
              <a:ext cx="689548" cy="48058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{■8(𝑝≔𝑟@𝑑≔𝑛_1 )┤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266700</xdr:colOff>
      <xdr:row>8</xdr:row>
      <xdr:rowOff>76200</xdr:rowOff>
    </xdr:from>
    <xdr:ext cx="53033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638300" y="2066925"/>
              <a:ext cx="53033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638300" y="2066925"/>
              <a:ext cx="53033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 panose="02040503050406030204" pitchFamily="18" charset="0"/>
                </a:rPr>
                <a:t>𝑝_1,𝑞_1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28575</xdr:colOff>
      <xdr:row>15</xdr:row>
      <xdr:rowOff>104775</xdr:rowOff>
    </xdr:from>
    <xdr:ext cx="1308242" cy="901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714375" y="3762375"/>
              <a:ext cx="1308242" cy="901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𝜎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714375" y="3762375"/>
              <a:ext cx="1308242" cy="901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 panose="02040503050406030204" pitchFamily="18" charset="0"/>
                </a:rPr>
                <a:t>𝑑_1≔𝑞_1−𝑝_1</a:t>
              </a:r>
              <a:r>
                <a:rPr kumimoji="1" lang="en-US" altLang="ja-JP" sz="16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600" b="0" i="1">
                  <a:latin typeface="Cambria Math" panose="02040503050406030204" pitchFamily="18" charset="0"/>
                </a:rPr>
              </a:br>
              <a:r>
                <a:rPr kumimoji="1" lang="en-US" altLang="ja-JP" sz="1600" b="0" i="0">
                  <a:latin typeface="Cambria Math" panose="02040503050406030204" pitchFamily="18" charset="0"/>
                </a:rPr>
                <a:t> 𝜎≔(■8(0&amp;1@−1&amp;0))</a:t>
              </a:r>
              <a:r>
                <a:rPr kumimoji="1" lang="en-US" altLang="ja-JP" sz="16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600" b="0" i="1">
                  <a:latin typeface="Cambria Math" panose="02040503050406030204" pitchFamily="18" charset="0"/>
                </a:rPr>
              </a:br>
              <a:r>
                <a:rPr kumimoji="1" lang="en-US" altLang="ja-JP" sz="1600" b="0" i="0">
                  <a:latin typeface="Cambria Math" panose="02040503050406030204" pitchFamily="18" charset="0"/>
                </a:rPr>
                <a:t>𝑛_1≔𝜎𝑑_1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5</xdr:col>
      <xdr:colOff>0</xdr:colOff>
      <xdr:row>23</xdr:row>
      <xdr:rowOff>0</xdr:rowOff>
    </xdr:from>
    <xdr:to>
      <xdr:col>11</xdr:col>
      <xdr:colOff>485775</xdr:colOff>
      <xdr:row>41</xdr:row>
      <xdr:rowOff>209551</xdr:rowOff>
    </xdr:to>
    <xdr:graphicFrame macro="">
      <xdr:nvGraphicFramePr>
        <xdr:cNvPr id="8" name="グラフ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342900</xdr:colOff>
      <xdr:row>4</xdr:row>
      <xdr:rowOff>85725</xdr:rowOff>
    </xdr:from>
    <xdr:ext cx="244041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028700" y="1123950"/>
              <a:ext cx="24404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028700" y="1123950"/>
              <a:ext cx="24404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57150</xdr:colOff>
      <xdr:row>15</xdr:row>
      <xdr:rowOff>9525</xdr:rowOff>
    </xdr:from>
    <xdr:ext cx="984757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742950" y="3667125"/>
              <a:ext cx="984757" cy="48058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𝑝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𝑑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𝑝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742950" y="3667125"/>
              <a:ext cx="984757" cy="48058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{■8(𝑝≔𝑟@𝑑≔𝑝_1−𝑟)┤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361950</xdr:colOff>
      <xdr:row>7</xdr:row>
      <xdr:rowOff>133350</xdr:rowOff>
    </xdr:from>
    <xdr:ext cx="25019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047750" y="1885950"/>
              <a:ext cx="2501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047750" y="1885950"/>
              <a:ext cx="2501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4</xdr:col>
      <xdr:colOff>409575</xdr:colOff>
      <xdr:row>20</xdr:row>
      <xdr:rowOff>95250</xdr:rowOff>
    </xdr:from>
    <xdr:to>
      <xdr:col>11</xdr:col>
      <xdr:colOff>209550</xdr:colOff>
      <xdr:row>38</xdr:row>
      <xdr:rowOff>66676</xdr:rowOff>
    </xdr:to>
    <xdr:graphicFrame macro="">
      <xdr:nvGraphicFramePr>
        <xdr:cNvPr id="6" name="グラフ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428625</xdr:colOff>
      <xdr:row>10</xdr:row>
      <xdr:rowOff>133350</xdr:rowOff>
    </xdr:from>
    <xdr:ext cx="14908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114425" y="2600325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114425" y="2600325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𝑟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E23" sqref="E23"/>
    </sheetView>
  </sheetViews>
  <sheetFormatPr defaultRowHeight="18.75" x14ac:dyDescent="0.15"/>
  <cols>
    <col min="1" max="16384" width="9" style="1"/>
  </cols>
  <sheetData>
    <row r="1" spans="1:3" s="2" customFormat="1" ht="24.75" thickBot="1" x14ac:dyDescent="0.2">
      <c r="A1" s="2" t="s">
        <v>25</v>
      </c>
    </row>
    <row r="2" spans="1:3" ht="19.5" thickTop="1" x14ac:dyDescent="0.15"/>
    <row r="3" spans="1:3" x14ac:dyDescent="0.15">
      <c r="A3" s="1" t="s">
        <v>14</v>
      </c>
    </row>
    <row r="4" spans="1:3" x14ac:dyDescent="0.15">
      <c r="B4" s="1" t="s">
        <v>13</v>
      </c>
    </row>
    <row r="5" spans="1:3" x14ac:dyDescent="0.15">
      <c r="C5" s="1" t="s">
        <v>28</v>
      </c>
    </row>
    <row r="8" spans="1:3" x14ac:dyDescent="0.15">
      <c r="C8" s="1" t="s">
        <v>26</v>
      </c>
    </row>
    <row r="12" spans="1:3" x14ac:dyDescent="0.15">
      <c r="B12" s="1" t="s">
        <v>16</v>
      </c>
    </row>
    <row r="13" spans="1:3" x14ac:dyDescent="0.15">
      <c r="C13" s="1" t="s">
        <v>28</v>
      </c>
    </row>
    <row r="16" spans="1:3" x14ac:dyDescent="0.15">
      <c r="C16" s="1" t="s">
        <v>26</v>
      </c>
    </row>
    <row r="20" spans="1:3" x14ac:dyDescent="0.15">
      <c r="B20" s="1" t="s">
        <v>27</v>
      </c>
    </row>
    <row r="22" spans="1:3" x14ac:dyDescent="0.15">
      <c r="C22" s="1" t="s">
        <v>29</v>
      </c>
    </row>
    <row r="25" spans="1:3" x14ac:dyDescent="0.15">
      <c r="A25" s="1" t="s">
        <v>12</v>
      </c>
    </row>
    <row r="26" spans="1:3" x14ac:dyDescent="0.15">
      <c r="B26" s="1" t="s">
        <v>30</v>
      </c>
    </row>
    <row r="30" spans="1:3" x14ac:dyDescent="0.15">
      <c r="C30" s="1" t="s">
        <v>31</v>
      </c>
    </row>
    <row r="37" spans="1:4" x14ac:dyDescent="0.15">
      <c r="A37" s="1" t="s">
        <v>32</v>
      </c>
    </row>
    <row r="39" spans="1:4" x14ac:dyDescent="0.15">
      <c r="B39" s="1" t="s">
        <v>38</v>
      </c>
    </row>
    <row r="40" spans="1:4" x14ac:dyDescent="0.15">
      <c r="C40" s="3" t="s">
        <v>37</v>
      </c>
      <c r="D40" s="3" t="s">
        <v>3</v>
      </c>
    </row>
    <row r="41" spans="1:4" x14ac:dyDescent="0.15">
      <c r="B41" s="3" t="s">
        <v>33</v>
      </c>
      <c r="C41" s="3">
        <f>SIZE</f>
        <v>200</v>
      </c>
      <c r="D41" s="3">
        <f>SIZE</f>
        <v>200</v>
      </c>
    </row>
    <row r="42" spans="1:4" x14ac:dyDescent="0.15">
      <c r="B42" s="3" t="s">
        <v>34</v>
      </c>
      <c r="C42" s="3">
        <f>-SIZE</f>
        <v>-200</v>
      </c>
      <c r="D42" s="3">
        <f>SIZE</f>
        <v>200</v>
      </c>
    </row>
    <row r="43" spans="1:4" x14ac:dyDescent="0.15">
      <c r="B43" s="3" t="s">
        <v>35</v>
      </c>
      <c r="C43" s="3">
        <f>-SIZE</f>
        <v>-200</v>
      </c>
      <c r="D43" s="3">
        <f>-SIZE</f>
        <v>-200</v>
      </c>
    </row>
    <row r="44" spans="1:4" x14ac:dyDescent="0.15">
      <c r="B44" s="3" t="s">
        <v>36</v>
      </c>
      <c r="C44" s="3">
        <f>SIZE</f>
        <v>200</v>
      </c>
      <c r="D44" s="3">
        <f>-SIZE</f>
        <v>-200</v>
      </c>
    </row>
    <row r="45" spans="1:4" x14ac:dyDescent="0.15">
      <c r="B45" s="3" t="str">
        <f t="shared" ref="B45:D45" si="0">B41:D41</f>
        <v>A</v>
      </c>
      <c r="C45" s="3">
        <f t="shared" si="0"/>
        <v>200</v>
      </c>
      <c r="D45" s="3">
        <f t="shared" si="0"/>
        <v>200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10" workbookViewId="0">
      <selection activeCell="C22" sqref="C22"/>
    </sheetView>
  </sheetViews>
  <sheetFormatPr defaultRowHeight="18.75" x14ac:dyDescent="0.15"/>
  <cols>
    <col min="1" max="2" width="9" style="1"/>
    <col min="3" max="3" width="12.75" style="1" bestFit="1" customWidth="1"/>
    <col min="4" max="6" width="9" style="1"/>
    <col min="7" max="8" width="9.375" style="1" bestFit="1" customWidth="1"/>
    <col min="9" max="9" width="13.375" style="1" bestFit="1" customWidth="1"/>
    <col min="10" max="16384" width="9" style="1"/>
  </cols>
  <sheetData>
    <row r="1" spans="1:3" s="2" customFormat="1" ht="24.75" thickBot="1" x14ac:dyDescent="0.2">
      <c r="A1" s="2" t="s">
        <v>0</v>
      </c>
    </row>
    <row r="2" spans="1:3" ht="19.5" thickTop="1" x14ac:dyDescent="0.15"/>
    <row r="3" spans="1:3" x14ac:dyDescent="0.15">
      <c r="A3" s="1" t="s">
        <v>14</v>
      </c>
    </row>
    <row r="4" spans="1:3" x14ac:dyDescent="0.15">
      <c r="B4" s="1" t="s">
        <v>13</v>
      </c>
    </row>
    <row r="7" spans="1:3" x14ac:dyDescent="0.15">
      <c r="B7" s="1" t="s">
        <v>16</v>
      </c>
    </row>
    <row r="8" spans="1:3" x14ac:dyDescent="0.15">
      <c r="C8" s="1" t="s">
        <v>17</v>
      </c>
    </row>
    <row r="11" spans="1:3" x14ac:dyDescent="0.15">
      <c r="B11" s="1" t="s">
        <v>18</v>
      </c>
    </row>
    <row r="14" spans="1:3" x14ac:dyDescent="0.15">
      <c r="A14" s="1" t="s">
        <v>12</v>
      </c>
    </row>
    <row r="20" spans="2:4" x14ac:dyDescent="0.15">
      <c r="C20" s="3" t="s">
        <v>1</v>
      </c>
      <c r="D20" s="3" t="s">
        <v>2</v>
      </c>
    </row>
    <row r="21" spans="2:4" x14ac:dyDescent="0.15">
      <c r="B21" s="3" t="s">
        <v>47</v>
      </c>
      <c r="C21" s="3">
        <v>200</v>
      </c>
      <c r="D21" s="3">
        <v>-50</v>
      </c>
    </row>
    <row r="22" spans="2:4" x14ac:dyDescent="0.15">
      <c r="B22" s="3" t="s">
        <v>48</v>
      </c>
      <c r="C22" s="3">
        <v>-100</v>
      </c>
      <c r="D22" s="3">
        <v>-100</v>
      </c>
    </row>
    <row r="23" spans="2:4" x14ac:dyDescent="0.15">
      <c r="B23" s="3" t="s">
        <v>49</v>
      </c>
      <c r="C23" s="3">
        <v>-100</v>
      </c>
      <c r="D23" s="3">
        <f t="shared" ref="C23:D23" si="0">$C$21:$D$21+$C$25:$D$25</f>
        <v>150</v>
      </c>
    </row>
    <row r="24" spans="2:4" x14ac:dyDescent="0.15">
      <c r="B24" s="3" t="s">
        <v>50</v>
      </c>
      <c r="C24" s="3">
        <v>0</v>
      </c>
      <c r="D24" s="3">
        <v>-50</v>
      </c>
    </row>
    <row r="25" spans="2:4" x14ac:dyDescent="0.15">
      <c r="B25" s="3" t="s">
        <v>39</v>
      </c>
      <c r="C25" s="3">
        <v>0</v>
      </c>
      <c r="D25" s="3">
        <f>SIZE</f>
        <v>200</v>
      </c>
    </row>
    <row r="28" spans="2:4" x14ac:dyDescent="0.15">
      <c r="B28" s="3" t="s">
        <v>40</v>
      </c>
      <c r="C28" s="3">
        <f t="array" ref="C28:D28">C21:D21-C22:D22</f>
        <v>300</v>
      </c>
      <c r="D28" s="3">
        <v>50</v>
      </c>
    </row>
    <row r="29" spans="2:4" x14ac:dyDescent="0.15">
      <c r="B29" s="3" t="s">
        <v>41</v>
      </c>
      <c r="C29" s="3">
        <f t="array" ref="C29:D29">C24:D24-C22:D22</f>
        <v>100</v>
      </c>
      <c r="D29" s="3">
        <v>50</v>
      </c>
    </row>
    <row r="34" spans="2:4" x14ac:dyDescent="0.15">
      <c r="B34" s="3" t="s">
        <v>6</v>
      </c>
      <c r="C34" s="3">
        <f>SUMPRODUCT(C25:D25,C29:D29)^2-SUMPRODUCT(C25:D25,C25:D25)*(2*SUMPRODUCT(C28:D28,C29:D29)-SUMPRODUCT(C28:D28,C28:D28))</f>
        <v>1200000000</v>
      </c>
      <c r="D34" s="4"/>
    </row>
    <row r="38" spans="2:4" x14ac:dyDescent="0.15">
      <c r="B38" s="3" t="s">
        <v>10</v>
      </c>
      <c r="C38" s="3">
        <f>SQRT(C34)</f>
        <v>34641.016151377546</v>
      </c>
    </row>
    <row r="39" spans="2:4" x14ac:dyDescent="0.15">
      <c r="B39" s="4"/>
      <c r="C39" s="4"/>
    </row>
    <row r="40" spans="2:4" x14ac:dyDescent="0.15">
      <c r="B40" s="4"/>
      <c r="C40" s="4" t="s">
        <v>11</v>
      </c>
    </row>
    <row r="46" spans="2:4" x14ac:dyDescent="0.15">
      <c r="B46" s="3" t="s">
        <v>7</v>
      </c>
      <c r="C46" s="3">
        <f>(SUMPRODUCT(C25:D25,C29:D29)+$C$38)/SUMPRODUCT(C25:D25,C25:D25)</f>
        <v>1.1160254037844386</v>
      </c>
    </row>
    <row r="47" spans="2:4" x14ac:dyDescent="0.15">
      <c r="B47" s="3" t="s">
        <v>8</v>
      </c>
      <c r="C47" s="3">
        <f>(SUMPRODUCT(C25:D25,C29:D29)-$C$38)/SUMPRODUCT(C25:D25,C25:$D$25)</f>
        <v>-0.6160254037844386</v>
      </c>
    </row>
    <row r="55" spans="2:6" x14ac:dyDescent="0.15">
      <c r="C55" s="3" t="s">
        <v>9</v>
      </c>
      <c r="D55" s="3" t="s">
        <v>3</v>
      </c>
    </row>
    <row r="56" spans="2:6" x14ac:dyDescent="0.15">
      <c r="B56" s="3" t="s">
        <v>51</v>
      </c>
      <c r="C56" s="3">
        <f t="shared" ref="C56:D56" si="1">$C$24:$D$24</f>
        <v>0</v>
      </c>
      <c r="D56" s="3">
        <f t="shared" si="1"/>
        <v>-50</v>
      </c>
    </row>
    <row r="57" spans="2:6" x14ac:dyDescent="0.15">
      <c r="B57" s="3" t="s">
        <v>52</v>
      </c>
      <c r="C57" s="3">
        <f t="shared" ref="C57:D57" si="2">C56:D56+C58:D58</f>
        <v>50</v>
      </c>
      <c r="D57" s="3">
        <f t="shared" si="2"/>
        <v>36.602540378443862</v>
      </c>
    </row>
    <row r="58" spans="2:6" x14ac:dyDescent="0.15">
      <c r="B58" s="3" t="s">
        <v>53</v>
      </c>
      <c r="C58" s="3">
        <f>-$C$29:$D$29+$C$28:$D$28/2+$C$46/2*$C$25:$D$25</f>
        <v>50</v>
      </c>
      <c r="D58" s="3">
        <f>-$C$29:$D$29+$C$28:$D$28/2+$C$46/2*$C$25:$D$25</f>
        <v>86.602540378443862</v>
      </c>
      <c r="F58" s="1">
        <f>SQRT(3)*C58</f>
        <v>86.602540378443862</v>
      </c>
    </row>
    <row r="61" spans="2:6" x14ac:dyDescent="0.15">
      <c r="C61" s="3" t="s">
        <v>9</v>
      </c>
      <c r="D61" s="3" t="s">
        <v>3</v>
      </c>
    </row>
    <row r="62" spans="2:6" x14ac:dyDescent="0.15">
      <c r="B62" s="3" t="s">
        <v>51</v>
      </c>
      <c r="C62" s="3">
        <f t="shared" ref="C62:D62" si="3">$C$24:$D$24</f>
        <v>0</v>
      </c>
      <c r="D62" s="3">
        <f t="shared" si="3"/>
        <v>-50</v>
      </c>
    </row>
    <row r="63" spans="2:6" x14ac:dyDescent="0.15">
      <c r="B63" s="3" t="s">
        <v>54</v>
      </c>
      <c r="C63" s="3">
        <f t="shared" ref="C63:D63" si="4">C62:D62+C64:D64</f>
        <v>50</v>
      </c>
      <c r="D63" s="3">
        <f t="shared" si="4"/>
        <v>-136.60254037844385</v>
      </c>
    </row>
    <row r="64" spans="2:6" x14ac:dyDescent="0.15">
      <c r="B64" s="3" t="s">
        <v>55</v>
      </c>
      <c r="C64" s="3">
        <f>-$C$29:$D$29+$C$28:$D$28/2+$C$47/2*$C$25:$D$25</f>
        <v>50</v>
      </c>
      <c r="D64" s="3">
        <f>-$C$29:$D$29+$C$28:$D$28/2+$C$47/2*$C$25:$D$25</f>
        <v>-86.602540378443862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E15" sqref="E15"/>
    </sheetView>
  </sheetViews>
  <sheetFormatPr defaultRowHeight="18.75" x14ac:dyDescent="0.15"/>
  <cols>
    <col min="1" max="2" width="9" style="1"/>
    <col min="3" max="3" width="9.375" style="1" bestFit="1" customWidth="1"/>
    <col min="4" max="4" width="9.125" style="1" bestFit="1" customWidth="1"/>
    <col min="5" max="5" width="9" style="1"/>
    <col min="6" max="7" width="9.375" style="1" bestFit="1" customWidth="1"/>
    <col min="8" max="16384" width="9" style="1"/>
  </cols>
  <sheetData>
    <row r="1" spans="1:3" s="2" customFormat="1" ht="24.75" thickBot="1" x14ac:dyDescent="0.2">
      <c r="A1" s="2" t="s">
        <v>20</v>
      </c>
    </row>
    <row r="2" spans="1:3" ht="19.5" thickTop="1" x14ac:dyDescent="0.15"/>
    <row r="3" spans="1:3" x14ac:dyDescent="0.15">
      <c r="A3" s="1" t="s">
        <v>14</v>
      </c>
    </row>
    <row r="4" spans="1:3" x14ac:dyDescent="0.15">
      <c r="B4" s="1" t="s">
        <v>13</v>
      </c>
    </row>
    <row r="5" spans="1:3" x14ac:dyDescent="0.15">
      <c r="C5" s="1" t="s">
        <v>17</v>
      </c>
    </row>
    <row r="8" spans="1:3" x14ac:dyDescent="0.15">
      <c r="B8" s="1" t="s">
        <v>16</v>
      </c>
    </row>
    <row r="9" spans="1:3" x14ac:dyDescent="0.15">
      <c r="C9" s="1" t="s">
        <v>17</v>
      </c>
    </row>
    <row r="13" spans="1:3" x14ac:dyDescent="0.15">
      <c r="A13" s="1" t="s">
        <v>12</v>
      </c>
    </row>
    <row r="19" spans="2:7" x14ac:dyDescent="0.15">
      <c r="C19" s="3" t="s">
        <v>1</v>
      </c>
      <c r="D19" s="3" t="s">
        <v>2</v>
      </c>
      <c r="F19" s="3" t="s">
        <v>1</v>
      </c>
      <c r="G19" s="3" t="s">
        <v>2</v>
      </c>
    </row>
    <row r="20" spans="2:7" x14ac:dyDescent="0.15">
      <c r="B20" s="3" t="s">
        <v>56</v>
      </c>
      <c r="C20" s="3">
        <v>50</v>
      </c>
      <c r="D20" s="3">
        <v>200</v>
      </c>
      <c r="E20" s="3" t="s">
        <v>57</v>
      </c>
      <c r="F20" s="3">
        <v>150</v>
      </c>
      <c r="G20" s="3">
        <v>100</v>
      </c>
    </row>
    <row r="21" spans="2:7" x14ac:dyDescent="0.15">
      <c r="B21" s="3" t="s">
        <v>58</v>
      </c>
      <c r="C21" s="3">
        <f>C20+C22</f>
        <v>0</v>
      </c>
      <c r="D21" s="3">
        <f>D20+D22</f>
        <v>150</v>
      </c>
      <c r="E21" s="3" t="s">
        <v>59</v>
      </c>
      <c r="F21" s="3">
        <f>F20+F22</f>
        <v>200</v>
      </c>
      <c r="G21" s="3">
        <f>G20+G22</f>
        <v>100</v>
      </c>
    </row>
    <row r="22" spans="2:7" x14ac:dyDescent="0.15">
      <c r="B22" s="3" t="s">
        <v>5</v>
      </c>
      <c r="C22" s="3">
        <v>-50</v>
      </c>
      <c r="D22" s="3">
        <v>-50</v>
      </c>
      <c r="E22" s="3" t="s">
        <v>21</v>
      </c>
      <c r="F22" s="3">
        <v>50</v>
      </c>
      <c r="G22" s="3">
        <v>0</v>
      </c>
    </row>
    <row r="23" spans="2:7" x14ac:dyDescent="0.15">
      <c r="B23" s="3" t="s">
        <v>22</v>
      </c>
      <c r="C23" s="3">
        <f>-D22</f>
        <v>50</v>
      </c>
      <c r="D23" s="3">
        <f>C22</f>
        <v>-50</v>
      </c>
      <c r="E23" s="3" t="s">
        <v>23</v>
      </c>
      <c r="F23" s="3">
        <f>-G22</f>
        <v>0</v>
      </c>
      <c r="G23" s="3">
        <f>F22</f>
        <v>50</v>
      </c>
    </row>
    <row r="28" spans="2:7" x14ac:dyDescent="0.15">
      <c r="C28" s="4"/>
      <c r="D28" s="4"/>
    </row>
    <row r="37" spans="2:7" x14ac:dyDescent="0.15">
      <c r="B37" s="3" t="s">
        <v>69</v>
      </c>
      <c r="C37" s="3">
        <f>SQRT(SUMPRODUCT($C$22:$D$22,$C$22:$D$22))</f>
        <v>70.710678118654755</v>
      </c>
      <c r="D37" s="4"/>
    </row>
    <row r="38" spans="2:7" x14ac:dyDescent="0.15">
      <c r="B38" s="3" t="s">
        <v>70</v>
      </c>
      <c r="C38" s="3">
        <f>SQRT(SUMPRODUCT($F$22:$G$22,$F$22:$G$22))</f>
        <v>50</v>
      </c>
      <c r="D38" s="4"/>
    </row>
    <row r="40" spans="2:7" x14ac:dyDescent="0.15">
      <c r="C40" s="3" t="s">
        <v>1</v>
      </c>
      <c r="D40" s="3" t="s">
        <v>2</v>
      </c>
      <c r="F40" s="3" t="s">
        <v>1</v>
      </c>
      <c r="G40" s="3" t="s">
        <v>2</v>
      </c>
    </row>
    <row r="41" spans="2:7" x14ac:dyDescent="0.15">
      <c r="B41" s="3" t="s">
        <v>60</v>
      </c>
      <c r="C41" s="3">
        <f t="array" ref="C41:D41">$C$20:$D$20+SUMPRODUCT($F$23:$G$23,$F$20:$G$20-$C$20:$D$20)/SUMPRODUCT($F$23:$G$23,$C$22:$D$22)*$C$22:$D$22</f>
        <v>-50</v>
      </c>
      <c r="D41" s="3">
        <v>100</v>
      </c>
      <c r="E41" s="3" t="s">
        <v>60</v>
      </c>
      <c r="F41" s="3">
        <f t="array" ref="F41:G41">C41:D41</f>
        <v>-50</v>
      </c>
      <c r="G41" s="3">
        <v>100</v>
      </c>
    </row>
    <row r="42" spans="2:7" x14ac:dyDescent="0.15">
      <c r="B42" s="3" t="s">
        <v>52</v>
      </c>
      <c r="C42" s="3">
        <f>$C$41:$D$41+$C$44:$D$44</f>
        <v>-35.35533905932737</v>
      </c>
      <c r="D42" s="3">
        <f>$C$41:$D$41+$C$44:$D$44</f>
        <v>64.644660940672622</v>
      </c>
      <c r="E42" s="3" t="s">
        <v>61</v>
      </c>
      <c r="F42" s="3">
        <f t="array" ref="F42:G42">$F$41:$G$41+$F$44:$G$44</f>
        <v>-14.64466094067263</v>
      </c>
      <c r="G42" s="3">
        <v>114.64466094067262</v>
      </c>
    </row>
    <row r="43" spans="2:7" x14ac:dyDescent="0.15">
      <c r="B43" s="3" t="s">
        <v>52</v>
      </c>
      <c r="C43" s="3">
        <f t="array" ref="C43:D43">$C$41:$D$41-$C$44:$D$44</f>
        <v>-64.644660940672622</v>
      </c>
      <c r="D43" s="3">
        <v>135.35533905932738</v>
      </c>
      <c r="E43" s="3" t="s">
        <v>61</v>
      </c>
      <c r="F43" s="3">
        <f t="array" ref="F43:G43">$F$41:$G$41-$F$44:$G$44</f>
        <v>-85.355339059327378</v>
      </c>
      <c r="G43" s="3">
        <v>85.355339059327378</v>
      </c>
    </row>
    <row r="44" spans="2:7" x14ac:dyDescent="0.15">
      <c r="B44" s="3" t="s">
        <v>53</v>
      </c>
      <c r="C44" s="3">
        <f t="array" ref="C44:D44">($F$22:$G$22+$C$38/$C$37*$C$22:$D$22)</f>
        <v>14.64466094067263</v>
      </c>
      <c r="D44" s="3">
        <v>-35.35533905932737</v>
      </c>
      <c r="E44" s="3" t="s">
        <v>55</v>
      </c>
      <c r="F44" s="3">
        <f>-$D$44</f>
        <v>35.35533905932737</v>
      </c>
      <c r="G44" s="3">
        <f>$C$44</f>
        <v>14.64466094067263</v>
      </c>
    </row>
    <row r="48" spans="2:7" x14ac:dyDescent="0.15">
      <c r="B48" s="1" t="s">
        <v>67</v>
      </c>
    </row>
    <row r="58" spans="2:7" x14ac:dyDescent="0.15">
      <c r="C58" s="3" t="s">
        <v>1</v>
      </c>
      <c r="D58" s="3" t="s">
        <v>2</v>
      </c>
      <c r="F58" s="3" t="s">
        <v>1</v>
      </c>
      <c r="G58" s="3" t="s">
        <v>2</v>
      </c>
    </row>
    <row r="59" spans="2:7" x14ac:dyDescent="0.15">
      <c r="B59" s="3" t="s">
        <v>56</v>
      </c>
      <c r="C59" s="3">
        <v>-200</v>
      </c>
      <c r="D59" s="3">
        <v>0</v>
      </c>
      <c r="E59" s="3" t="s">
        <v>57</v>
      </c>
      <c r="F59" s="3">
        <v>150</v>
      </c>
      <c r="G59" s="3">
        <v>50</v>
      </c>
    </row>
    <row r="60" spans="2:7" x14ac:dyDescent="0.15">
      <c r="B60" s="3" t="s">
        <v>58</v>
      </c>
      <c r="C60" s="3">
        <f t="array" ref="C60:D60">C61:D61+C59:D59</f>
        <v>-150</v>
      </c>
      <c r="D60" s="3">
        <v>-50</v>
      </c>
      <c r="E60" s="3" t="s">
        <v>59</v>
      </c>
      <c r="F60" s="3">
        <f t="array" ref="F60:G60">F61:G61+F59:G59</f>
        <v>184</v>
      </c>
      <c r="G60" s="3">
        <v>16</v>
      </c>
    </row>
    <row r="61" spans="2:7" x14ac:dyDescent="0.15">
      <c r="B61" s="3" t="s">
        <v>5</v>
      </c>
      <c r="C61" s="3">
        <v>50</v>
      </c>
      <c r="D61" s="3">
        <v>-50</v>
      </c>
      <c r="E61" s="3" t="s">
        <v>21</v>
      </c>
      <c r="F61" s="3">
        <v>34</v>
      </c>
      <c r="G61" s="3">
        <v>-34</v>
      </c>
    </row>
    <row r="62" spans="2:7" x14ac:dyDescent="0.15">
      <c r="B62" s="3" t="s">
        <v>22</v>
      </c>
      <c r="C62" s="3">
        <f>-D61</f>
        <v>50</v>
      </c>
      <c r="D62" s="3">
        <f>C61</f>
        <v>50</v>
      </c>
      <c r="E62" s="3" t="s">
        <v>23</v>
      </c>
      <c r="F62" s="3">
        <f>-G61</f>
        <v>34</v>
      </c>
      <c r="G62" s="3">
        <f>F61</f>
        <v>34</v>
      </c>
    </row>
    <row r="63" spans="2:7" x14ac:dyDescent="0.15">
      <c r="C63" s="4"/>
      <c r="D63" s="4"/>
    </row>
    <row r="68" spans="2:4" x14ac:dyDescent="0.15">
      <c r="C68" s="3" t="s">
        <v>1</v>
      </c>
      <c r="D68" s="3" t="s">
        <v>2</v>
      </c>
    </row>
    <row r="69" spans="2:4" x14ac:dyDescent="0.15">
      <c r="B69" s="3" t="s">
        <v>60</v>
      </c>
      <c r="C69" s="3">
        <f t="array" ref="C69:D69">(C59:D59+F59:G59)/2</f>
        <v>-25</v>
      </c>
      <c r="D69" s="3">
        <v>25</v>
      </c>
    </row>
    <row r="70" spans="2:4" x14ac:dyDescent="0.15">
      <c r="B70" s="3" t="s">
        <v>61</v>
      </c>
      <c r="C70" s="3">
        <f t="array" ref="C70:D70">C71:D71+C69:D69</f>
        <v>25</v>
      </c>
      <c r="D70" s="3">
        <v>-25</v>
      </c>
    </row>
    <row r="71" spans="2:4" x14ac:dyDescent="0.15">
      <c r="B71" s="3" t="s">
        <v>68</v>
      </c>
      <c r="C71" s="3">
        <f t="array" ref="C71:D71">C61:D61</f>
        <v>50</v>
      </c>
      <c r="D71" s="3">
        <v>-50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5" sqref="B35"/>
    </sheetView>
  </sheetViews>
  <sheetFormatPr defaultRowHeight="18.75" x14ac:dyDescent="0.15"/>
  <cols>
    <col min="1" max="16384" width="9" style="1"/>
  </cols>
  <sheetData>
    <row r="1" spans="1:2" s="2" customFormat="1" ht="24.75" thickBot="1" x14ac:dyDescent="0.2">
      <c r="A1" s="2" t="s">
        <v>24</v>
      </c>
    </row>
    <row r="2" spans="1:2" ht="19.5" thickTop="1" x14ac:dyDescent="0.15"/>
    <row r="3" spans="1:2" x14ac:dyDescent="0.15">
      <c r="A3" s="1" t="s">
        <v>14</v>
      </c>
    </row>
    <row r="4" spans="1:2" x14ac:dyDescent="0.15">
      <c r="B4" s="1" t="s">
        <v>13</v>
      </c>
    </row>
    <row r="7" spans="1:2" x14ac:dyDescent="0.15">
      <c r="B7" s="1" t="s">
        <v>16</v>
      </c>
    </row>
    <row r="11" spans="1:2" x14ac:dyDescent="0.15">
      <c r="A11" s="1" t="s">
        <v>12</v>
      </c>
    </row>
    <row r="23" spans="2:4" x14ac:dyDescent="0.15">
      <c r="C23" s="3" t="s">
        <v>1</v>
      </c>
      <c r="D23" s="3" t="s">
        <v>2</v>
      </c>
    </row>
    <row r="24" spans="2:4" x14ac:dyDescent="0.15">
      <c r="B24" s="3" t="s">
        <v>47</v>
      </c>
      <c r="C24" s="3">
        <f>0</f>
        <v>0</v>
      </c>
      <c r="D24" s="3">
        <f>SIZE</f>
        <v>200</v>
      </c>
    </row>
    <row r="25" spans="2:4" x14ac:dyDescent="0.15">
      <c r="B25" s="3" t="s">
        <v>62</v>
      </c>
      <c r="C25" s="3">
        <f>-SIZE</f>
        <v>-200</v>
      </c>
      <c r="D25" s="3">
        <f>-SIZE</f>
        <v>-200</v>
      </c>
    </row>
    <row r="27" spans="2:4" x14ac:dyDescent="0.15">
      <c r="C27" s="3" t="s">
        <v>1</v>
      </c>
      <c r="D27" s="3" t="s">
        <v>2</v>
      </c>
    </row>
    <row r="28" spans="2:4" x14ac:dyDescent="0.15">
      <c r="B28" s="3" t="s">
        <v>43</v>
      </c>
      <c r="C28" s="3">
        <f t="shared" ref="C28:D28" si="0">$C$25:$D$25-$C$24:$D$24</f>
        <v>-200</v>
      </c>
      <c r="D28" s="3">
        <f t="shared" si="0"/>
        <v>-400</v>
      </c>
    </row>
    <row r="29" spans="2:4" x14ac:dyDescent="0.15">
      <c r="B29" s="3" t="s">
        <v>42</v>
      </c>
      <c r="C29" s="3">
        <f>-D28</f>
        <v>400</v>
      </c>
      <c r="D29" s="3">
        <f>C28</f>
        <v>-200</v>
      </c>
    </row>
    <row r="31" spans="2:4" x14ac:dyDescent="0.15">
      <c r="C31" s="3" t="s">
        <v>1</v>
      </c>
      <c r="D31" s="3" t="s">
        <v>2</v>
      </c>
    </row>
    <row r="32" spans="2:4" x14ac:dyDescent="0.15">
      <c r="B32" s="3" t="s">
        <v>60</v>
      </c>
      <c r="C32" s="3">
        <f t="shared" ref="C32:D32" si="1">($C$24:$D$24+$C$25:$D$25)/2</f>
        <v>-100</v>
      </c>
      <c r="D32" s="3">
        <f t="shared" si="1"/>
        <v>0</v>
      </c>
    </row>
    <row r="33" spans="2:4" x14ac:dyDescent="0.15">
      <c r="B33" s="3" t="s">
        <v>52</v>
      </c>
      <c r="C33" s="3">
        <f t="shared" ref="C33:D33" si="2">$C$32:$D$32+$C$34:$D$34</f>
        <v>300</v>
      </c>
      <c r="D33" s="3">
        <f t="shared" si="2"/>
        <v>-200</v>
      </c>
    </row>
    <row r="34" spans="2:4" x14ac:dyDescent="0.15">
      <c r="B34" s="3" t="s">
        <v>63</v>
      </c>
      <c r="C34" s="3">
        <f t="shared" ref="C34:D34" si="3">$C$29:$D$29</f>
        <v>400</v>
      </c>
      <c r="D34" s="3">
        <f t="shared" si="3"/>
        <v>-200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28" sqref="D28"/>
    </sheetView>
  </sheetViews>
  <sheetFormatPr defaultRowHeight="18.75" x14ac:dyDescent="0.15"/>
  <cols>
    <col min="1" max="16384" width="9" style="1"/>
  </cols>
  <sheetData>
    <row r="1" spans="1:3" s="2" customFormat="1" ht="24.75" thickBot="1" x14ac:dyDescent="0.2">
      <c r="A1" s="2" t="s">
        <v>15</v>
      </c>
    </row>
    <row r="2" spans="1:3" ht="19.5" thickTop="1" x14ac:dyDescent="0.15"/>
    <row r="3" spans="1:3" x14ac:dyDescent="0.15">
      <c r="A3" s="1" t="s">
        <v>14</v>
      </c>
    </row>
    <row r="4" spans="1:3" x14ac:dyDescent="0.15">
      <c r="B4" s="1" t="s">
        <v>13</v>
      </c>
    </row>
    <row r="7" spans="1:3" x14ac:dyDescent="0.15">
      <c r="B7" s="1" t="s">
        <v>16</v>
      </c>
    </row>
    <row r="8" spans="1:3" x14ac:dyDescent="0.15">
      <c r="C8" s="1" t="s">
        <v>17</v>
      </c>
    </row>
    <row r="11" spans="1:3" x14ac:dyDescent="0.15">
      <c r="B11" s="1" t="s">
        <v>19</v>
      </c>
    </row>
    <row r="15" spans="1:3" x14ac:dyDescent="0.15">
      <c r="A15" s="1" t="s">
        <v>12</v>
      </c>
    </row>
    <row r="26" spans="2:4" x14ac:dyDescent="0.15">
      <c r="C26" s="3" t="s">
        <v>1</v>
      </c>
      <c r="D26" s="3" t="s">
        <v>2</v>
      </c>
    </row>
    <row r="27" spans="2:4" x14ac:dyDescent="0.15">
      <c r="B27" s="5" t="s">
        <v>47</v>
      </c>
      <c r="C27" s="5">
        <v>121</v>
      </c>
      <c r="D27" s="5">
        <v>200</v>
      </c>
    </row>
    <row r="28" spans="2:4" x14ac:dyDescent="0.15">
      <c r="B28" s="5" t="s">
        <v>65</v>
      </c>
      <c r="C28" s="5">
        <f t="shared" ref="C28:D28" si="0">$C$27:$D$27+$C$30:$D$30</f>
        <v>-79</v>
      </c>
      <c r="D28" s="5">
        <f t="shared" si="0"/>
        <v>-200</v>
      </c>
    </row>
    <row r="29" spans="2:4" x14ac:dyDescent="0.15">
      <c r="B29" s="3" t="s">
        <v>64</v>
      </c>
      <c r="C29" s="3">
        <v>0</v>
      </c>
      <c r="D29" s="3">
        <v>0</v>
      </c>
    </row>
    <row r="30" spans="2:4" x14ac:dyDescent="0.15">
      <c r="B30" s="3" t="s">
        <v>44</v>
      </c>
      <c r="C30" s="3">
        <f>-SIZE</f>
        <v>-200</v>
      </c>
      <c r="D30" s="3">
        <f>-2*SIZE</f>
        <v>-400</v>
      </c>
    </row>
    <row r="32" spans="2:4" x14ac:dyDescent="0.15">
      <c r="C32" s="3" t="s">
        <v>1</v>
      </c>
      <c r="D32" s="3" t="s">
        <v>2</v>
      </c>
    </row>
    <row r="33" spans="2:4" x14ac:dyDescent="0.15">
      <c r="B33" s="3" t="s">
        <v>45</v>
      </c>
      <c r="C33" s="3">
        <f>-D30</f>
        <v>400</v>
      </c>
      <c r="D33" s="3">
        <f>C30</f>
        <v>-200</v>
      </c>
    </row>
    <row r="35" spans="2:4" x14ac:dyDescent="0.15">
      <c r="C35" s="3" t="s">
        <v>1</v>
      </c>
      <c r="D35" s="3" t="s">
        <v>2</v>
      </c>
    </row>
    <row r="36" spans="2:4" x14ac:dyDescent="0.15">
      <c r="B36" s="3" t="s">
        <v>60</v>
      </c>
      <c r="C36" s="3">
        <f t="shared" ref="C36:D36" si="1">$C$29:$D$29</f>
        <v>0</v>
      </c>
      <c r="D36" s="3">
        <f t="shared" si="1"/>
        <v>0</v>
      </c>
    </row>
    <row r="37" spans="2:4" x14ac:dyDescent="0.15">
      <c r="B37" s="3" t="s">
        <v>52</v>
      </c>
      <c r="C37" s="3">
        <f t="shared" ref="C37:D37" si="2">$C$36:$D$36+$C$38:$D$38</f>
        <v>400</v>
      </c>
      <c r="D37" s="3">
        <f t="shared" si="2"/>
        <v>-200</v>
      </c>
    </row>
    <row r="38" spans="2:4" x14ac:dyDescent="0.15">
      <c r="B38" s="3" t="s">
        <v>4</v>
      </c>
      <c r="C38" s="3">
        <f t="shared" ref="C38:D38" si="3">$C$33:$D$33</f>
        <v>400</v>
      </c>
      <c r="D38" s="3">
        <f t="shared" si="3"/>
        <v>-200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8.75" x14ac:dyDescent="0.15"/>
  <cols>
    <col min="1" max="16384" width="9" style="1"/>
  </cols>
  <sheetData>
    <row r="1" spans="1:2" s="2" customFormat="1" ht="24.75" thickBot="1" x14ac:dyDescent="0.2">
      <c r="A1" s="2" t="s">
        <v>46</v>
      </c>
    </row>
    <row r="2" spans="1:2" ht="19.5" thickTop="1" x14ac:dyDescent="0.15"/>
    <row r="3" spans="1:2" x14ac:dyDescent="0.15">
      <c r="A3" s="1" t="s">
        <v>14</v>
      </c>
    </row>
    <row r="4" spans="1:2" x14ac:dyDescent="0.15">
      <c r="B4" s="1" t="s">
        <v>13</v>
      </c>
    </row>
    <row r="7" spans="1:2" x14ac:dyDescent="0.15">
      <c r="B7" s="1" t="s">
        <v>16</v>
      </c>
    </row>
    <row r="10" spans="1:2" x14ac:dyDescent="0.15">
      <c r="B10" s="1" t="s">
        <v>18</v>
      </c>
    </row>
    <row r="14" spans="1:2" x14ac:dyDescent="0.15">
      <c r="A14" s="1" t="s">
        <v>12</v>
      </c>
    </row>
    <row r="21" spans="2:4" x14ac:dyDescent="0.15">
      <c r="C21" s="3" t="s">
        <v>1</v>
      </c>
      <c r="D21" s="3" t="s">
        <v>2</v>
      </c>
    </row>
    <row r="22" spans="2:4" x14ac:dyDescent="0.15">
      <c r="B22" s="3" t="s">
        <v>47</v>
      </c>
      <c r="C22" s="3">
        <f>0</f>
        <v>0</v>
      </c>
      <c r="D22" s="3">
        <f>SIZE/2</f>
        <v>100</v>
      </c>
    </row>
    <row r="23" spans="2:4" x14ac:dyDescent="0.15">
      <c r="B23" s="3" t="s">
        <v>66</v>
      </c>
      <c r="C23" s="3">
        <f>-SIZE/2</f>
        <v>-100</v>
      </c>
      <c r="D23" s="3">
        <f>-SIZE</f>
        <v>-200</v>
      </c>
    </row>
    <row r="25" spans="2:4" x14ac:dyDescent="0.15">
      <c r="C25" s="3" t="s">
        <v>1</v>
      </c>
      <c r="D25" s="3" t="s">
        <v>2</v>
      </c>
    </row>
    <row r="26" spans="2:4" x14ac:dyDescent="0.15">
      <c r="B26" s="3" t="s">
        <v>43</v>
      </c>
      <c r="C26" s="3">
        <f t="shared" ref="C26:D26" si="0">$C$23:$D$23-$C$22:$D$22</f>
        <v>-100</v>
      </c>
      <c r="D26" s="3">
        <f t="shared" si="0"/>
        <v>-300</v>
      </c>
    </row>
    <row r="27" spans="2:4" x14ac:dyDescent="0.15">
      <c r="B27" s="3" t="s">
        <v>42</v>
      </c>
      <c r="C27" s="3">
        <f>-D26</f>
        <v>300</v>
      </c>
      <c r="D27" s="3">
        <f>C26</f>
        <v>-100</v>
      </c>
    </row>
    <row r="29" spans="2:4" x14ac:dyDescent="0.15">
      <c r="C29" s="3" t="s">
        <v>1</v>
      </c>
      <c r="D29" s="3" t="s">
        <v>2</v>
      </c>
    </row>
    <row r="30" spans="2:4" x14ac:dyDescent="0.15">
      <c r="B30" s="3" t="s">
        <v>51</v>
      </c>
      <c r="C30" s="3">
        <f t="shared" ref="C30:D30" si="1">$C$23:$D$23</f>
        <v>-100</v>
      </c>
      <c r="D30" s="3">
        <f t="shared" si="1"/>
        <v>-200</v>
      </c>
    </row>
    <row r="31" spans="2:4" x14ac:dyDescent="0.15">
      <c r="B31" s="3" t="s">
        <v>52</v>
      </c>
      <c r="C31" s="3">
        <f t="shared" ref="C31:D31" si="2">$C$30:$D$30+$C$32:$D$32</f>
        <v>0</v>
      </c>
      <c r="D31" s="3">
        <f t="shared" si="2"/>
        <v>100</v>
      </c>
    </row>
    <row r="32" spans="2:4" x14ac:dyDescent="0.15">
      <c r="B32" s="3" t="s">
        <v>4</v>
      </c>
      <c r="C32" s="3">
        <f t="shared" ref="C32:D32" si="3">-$C$23:$D$23+$C$22:$D$22</f>
        <v>100</v>
      </c>
      <c r="D32" s="3">
        <f t="shared" si="3"/>
        <v>300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axioms</vt:lpstr>
      <vt:lpstr>axiom5</vt:lpstr>
      <vt:lpstr>axiom3</vt:lpstr>
      <vt:lpstr>axiom2</vt:lpstr>
      <vt:lpstr>axiom4</vt:lpstr>
      <vt:lpstr>axiom1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Maurice</dc:creator>
  <cp:lastModifiedBy>et Maurice</cp:lastModifiedBy>
  <dcterms:created xsi:type="dcterms:W3CDTF">2022-04-09T07:52:26Z</dcterms:created>
  <dcterms:modified xsi:type="dcterms:W3CDTF">2022-05-18T09:22:53Z</dcterms:modified>
</cp:coreProperties>
</file>