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ong_\git\jyborg\"/>
    </mc:Choice>
  </mc:AlternateContent>
  <bookViews>
    <workbookView xWindow="0" yWindow="0" windowWidth="17220" windowHeight="5085" firstSheet="2" activeTab="6"/>
  </bookViews>
  <sheets>
    <sheet name="math" sheetId="3" r:id="rId1"/>
    <sheet name="field" sheetId="11" r:id="rId2"/>
    <sheet name="frac" sheetId="6" r:id="rId3"/>
    <sheet name="binarion" sheetId="9" r:id="rId4"/>
    <sheet name="dual" sheetId="10" r:id="rId5"/>
    <sheet name="split" sheetId="12" r:id="rId6"/>
    <sheet name="splitsplit" sheetId="13" r:id="rId7"/>
    <sheet name="nm" sheetId="5" r:id="rId8"/>
    <sheet name="quad" sheetId="7" r:id="rId9"/>
  </sheets>
  <definedNames>
    <definedName name="K" localSheetId="4">dual!$B$18</definedName>
    <definedName name="K" localSheetId="5">split!$B$13</definedName>
    <definedName name="K" localSheetId="6">splitsplit!$B$21</definedName>
    <definedName name="R_" localSheetId="5">split!$C$11</definedName>
    <definedName name="R_" localSheetId="6">splitsplit!$E$20</definedName>
    <definedName name="R_A" localSheetId="6">splitsplit!$B$20</definedName>
    <definedName name="R_B" localSheetId="6">splitsplit!$C$20</definedName>
    <definedName name="X" localSheetId="4">dual!$C$18</definedName>
    <definedName name="X" localSheetId="5">split!$C$13</definedName>
    <definedName name="X" localSheetId="6">splitsplit!$C$21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1" i="13" l="1"/>
  <c r="O31" i="13"/>
  <c r="P31" i="13"/>
  <c r="Q31" i="13"/>
  <c r="N32" i="13"/>
  <c r="O32" i="13"/>
  <c r="P32" i="13"/>
  <c r="Q32" i="13"/>
  <c r="N33" i="13"/>
  <c r="O33" i="13"/>
  <c r="P33" i="13"/>
  <c r="Q33" i="13"/>
  <c r="K31" i="13"/>
  <c r="L31" i="13"/>
  <c r="K32" i="13"/>
  <c r="L32" i="13"/>
  <c r="K33" i="13"/>
  <c r="L33" i="13"/>
  <c r="L30" i="13"/>
  <c r="D20" i="13"/>
  <c r="K30" i="13"/>
  <c r="O30" i="13"/>
  <c r="P30" i="13"/>
  <c r="Q30" i="13"/>
  <c r="N30" i="13"/>
  <c r="E132" i="13"/>
  <c r="F132" i="13" s="1"/>
  <c r="I132" i="13" s="1"/>
  <c r="H131" i="13"/>
  <c r="G131" i="13"/>
  <c r="E131" i="13"/>
  <c r="F131" i="13" s="1"/>
  <c r="H130" i="13"/>
  <c r="G130" i="13"/>
  <c r="E130" i="13"/>
  <c r="F130" i="13" s="1"/>
  <c r="H129" i="13"/>
  <c r="G129" i="13" s="1"/>
  <c r="E129" i="13"/>
  <c r="F129" i="13" s="1"/>
  <c r="H128" i="13"/>
  <c r="G128" i="13" s="1"/>
  <c r="E128" i="13"/>
  <c r="F128" i="13" s="1"/>
  <c r="H127" i="13"/>
  <c r="G127" i="13"/>
  <c r="E127" i="13"/>
  <c r="F127" i="13" s="1"/>
  <c r="H126" i="13"/>
  <c r="E126" i="13"/>
  <c r="F126" i="13" s="1"/>
  <c r="G125" i="13"/>
  <c r="E125" i="13"/>
  <c r="F125" i="13" s="1"/>
  <c r="I125" i="13" s="1"/>
  <c r="H124" i="13"/>
  <c r="G124" i="13"/>
  <c r="E124" i="13"/>
  <c r="F124" i="13" s="1"/>
  <c r="H123" i="13"/>
  <c r="G123" i="13"/>
  <c r="E123" i="13"/>
  <c r="F123" i="13" s="1"/>
  <c r="H69" i="13"/>
  <c r="G69" i="13"/>
  <c r="E69" i="13"/>
  <c r="F69" i="13" s="1"/>
  <c r="H68" i="13"/>
  <c r="G68" i="13"/>
  <c r="E68" i="13"/>
  <c r="F68" i="13" s="1"/>
  <c r="H67" i="13"/>
  <c r="G67" i="13"/>
  <c r="E67" i="13"/>
  <c r="F67" i="13" s="1"/>
  <c r="H66" i="13"/>
  <c r="G66" i="13"/>
  <c r="E66" i="13"/>
  <c r="F66" i="13" s="1"/>
  <c r="H65" i="13"/>
  <c r="G65" i="13"/>
  <c r="E65" i="13"/>
  <c r="F65" i="13" s="1"/>
  <c r="H53" i="13"/>
  <c r="G53" i="13"/>
  <c r="E53" i="13"/>
  <c r="F53" i="13" s="1"/>
  <c r="H52" i="13"/>
  <c r="G52" i="13"/>
  <c r="E52" i="13"/>
  <c r="F52" i="13" s="1"/>
  <c r="H51" i="13"/>
  <c r="G51" i="13"/>
  <c r="E51" i="13"/>
  <c r="F51" i="13" s="1"/>
  <c r="H50" i="13"/>
  <c r="G50" i="13"/>
  <c r="E50" i="13"/>
  <c r="F50" i="13" s="1"/>
  <c r="K43" i="13"/>
  <c r="J43" i="13"/>
  <c r="H43" i="13"/>
  <c r="G43" i="13"/>
  <c r="K42" i="13"/>
  <c r="J42" i="13"/>
  <c r="H42" i="13"/>
  <c r="G42" i="13"/>
  <c r="K41" i="13"/>
  <c r="J41" i="13"/>
  <c r="H41" i="13"/>
  <c r="G41" i="13"/>
  <c r="K40" i="13"/>
  <c r="J40" i="13"/>
  <c r="H40" i="13"/>
  <c r="G40" i="13"/>
  <c r="M33" i="13" l="1"/>
  <c r="R33" i="13" s="1"/>
  <c r="M32" i="13"/>
  <c r="R32" i="13" s="1"/>
  <c r="M31" i="13"/>
  <c r="R31" i="13" s="1"/>
  <c r="M30" i="13"/>
  <c r="R30" i="13" s="1"/>
  <c r="I129" i="13"/>
  <c r="I43" i="13"/>
  <c r="L43" i="13" s="1"/>
  <c r="I40" i="13"/>
  <c r="L40" i="13" s="1"/>
  <c r="I128" i="13"/>
  <c r="I41" i="13"/>
  <c r="L41" i="13" s="1"/>
  <c r="I66" i="13"/>
  <c r="I68" i="13"/>
  <c r="I130" i="13"/>
  <c r="I67" i="13"/>
  <c r="I52" i="13"/>
  <c r="I42" i="13"/>
  <c r="L42" i="13" s="1"/>
  <c r="I53" i="13"/>
  <c r="I123" i="13"/>
  <c r="I124" i="13"/>
  <c r="I69" i="13"/>
  <c r="I126" i="13"/>
  <c r="I65" i="13"/>
  <c r="I131" i="13"/>
  <c r="I50" i="13"/>
  <c r="I51" i="13"/>
  <c r="I127" i="13"/>
  <c r="H115" i="12"/>
  <c r="H120" i="12" l="1"/>
  <c r="G120" i="12"/>
  <c r="H119" i="12"/>
  <c r="G119" i="12"/>
  <c r="H118" i="12"/>
  <c r="G118" i="12" s="1"/>
  <c r="H117" i="12"/>
  <c r="G117" i="12" s="1"/>
  <c r="E117" i="12"/>
  <c r="F117" i="12" s="1"/>
  <c r="E118" i="12"/>
  <c r="F118" i="12" s="1"/>
  <c r="E119" i="12"/>
  <c r="F119" i="12" s="1"/>
  <c r="E120" i="12"/>
  <c r="F120" i="12" s="1"/>
  <c r="I120" i="12" s="1"/>
  <c r="E121" i="12"/>
  <c r="F121" i="12" s="1"/>
  <c r="I121" i="12" s="1"/>
  <c r="H116" i="12"/>
  <c r="G116" i="12"/>
  <c r="G114" i="12"/>
  <c r="H112" i="12"/>
  <c r="G112" i="12"/>
  <c r="H113" i="12"/>
  <c r="G113" i="12"/>
  <c r="E113" i="12"/>
  <c r="F113" i="12" s="1"/>
  <c r="E114" i="12"/>
  <c r="E115" i="12"/>
  <c r="F115" i="12" s="1"/>
  <c r="E116" i="12"/>
  <c r="F116" i="12" s="1"/>
  <c r="E112" i="12"/>
  <c r="F112" i="12" s="1"/>
  <c r="H55" i="12"/>
  <c r="H56" i="12"/>
  <c r="H57" i="12"/>
  <c r="H58" i="12"/>
  <c r="H54" i="12"/>
  <c r="G54" i="12"/>
  <c r="G55" i="12"/>
  <c r="G56" i="12"/>
  <c r="G57" i="12"/>
  <c r="G58" i="12"/>
  <c r="E58" i="12"/>
  <c r="F58" i="12" s="1"/>
  <c r="E57" i="12"/>
  <c r="F57" i="12" s="1"/>
  <c r="E56" i="12"/>
  <c r="F56" i="12" s="1"/>
  <c r="E55" i="12"/>
  <c r="F55" i="12" s="1"/>
  <c r="E54" i="12"/>
  <c r="E40" i="12"/>
  <c r="F40" i="12" s="1"/>
  <c r="E41" i="12"/>
  <c r="F41" i="12" s="1"/>
  <c r="E42" i="12"/>
  <c r="F42" i="12" s="1"/>
  <c r="E39" i="12"/>
  <c r="F39" i="12" s="1"/>
  <c r="H39" i="12"/>
  <c r="H40" i="12"/>
  <c r="H41" i="12"/>
  <c r="H42" i="12"/>
  <c r="G40" i="12"/>
  <c r="G41" i="12"/>
  <c r="G42" i="12"/>
  <c r="G39" i="12"/>
  <c r="K30" i="12"/>
  <c r="K31" i="12"/>
  <c r="K32" i="12"/>
  <c r="J30" i="12"/>
  <c r="J31" i="12"/>
  <c r="J32" i="12"/>
  <c r="J29" i="12"/>
  <c r="K29" i="12"/>
  <c r="H32" i="12"/>
  <c r="G32" i="12"/>
  <c r="H31" i="12"/>
  <c r="G31" i="12"/>
  <c r="H30" i="12"/>
  <c r="G30" i="12"/>
  <c r="H29" i="12"/>
  <c r="G29" i="12"/>
  <c r="G20" i="12"/>
  <c r="H20" i="12"/>
  <c r="G21" i="12"/>
  <c r="H21" i="12"/>
  <c r="G22" i="12"/>
  <c r="H22" i="12"/>
  <c r="H19" i="12"/>
  <c r="G19" i="12"/>
  <c r="J20" i="12"/>
  <c r="K20" i="12"/>
  <c r="J21" i="12"/>
  <c r="K21" i="12"/>
  <c r="J22" i="12"/>
  <c r="K22" i="12"/>
  <c r="K19" i="12"/>
  <c r="J19" i="12"/>
  <c r="I116" i="12" l="1"/>
  <c r="I119" i="12"/>
  <c r="I118" i="12"/>
  <c r="I117" i="12"/>
  <c r="I56" i="12"/>
  <c r="I57" i="12"/>
  <c r="F114" i="12"/>
  <c r="I114" i="12" s="1"/>
  <c r="I112" i="12"/>
  <c r="I115" i="12"/>
  <c r="I113" i="12"/>
  <c r="I58" i="12"/>
  <c r="I55" i="12"/>
  <c r="I29" i="12"/>
  <c r="L29" i="12" s="1"/>
  <c r="I39" i="12"/>
  <c r="I42" i="12"/>
  <c r="I41" i="12"/>
  <c r="I40" i="12"/>
  <c r="I30" i="12"/>
  <c r="L30" i="12" s="1"/>
  <c r="F54" i="12"/>
  <c r="I54" i="12" s="1"/>
  <c r="I32" i="12"/>
  <c r="L32" i="12" s="1"/>
  <c r="I31" i="12"/>
  <c r="L31" i="12" s="1"/>
  <c r="I20" i="12"/>
  <c r="L20" i="12" s="1"/>
  <c r="I22" i="12"/>
  <c r="L22" i="12" s="1"/>
  <c r="I21" i="12"/>
  <c r="L21" i="12" s="1"/>
  <c r="I19" i="12"/>
  <c r="L19" i="12" s="1"/>
  <c r="H74" i="10"/>
  <c r="I77" i="10"/>
  <c r="F77" i="10"/>
  <c r="H77" i="10" s="1"/>
  <c r="H65" i="10"/>
  <c r="G65" i="10"/>
  <c r="H61" i="10"/>
  <c r="G61" i="10"/>
  <c r="I42" i="10"/>
  <c r="G76" i="10"/>
  <c r="H75" i="10"/>
  <c r="G75" i="10"/>
  <c r="G73" i="10"/>
  <c r="E75" i="10"/>
  <c r="D75" i="10"/>
  <c r="D73" i="10"/>
  <c r="C73" i="10"/>
  <c r="H64" i="10"/>
  <c r="E64" i="10"/>
  <c r="G64" i="10"/>
  <c r="H63" i="10"/>
  <c r="G63" i="10"/>
  <c r="H62" i="10"/>
  <c r="G62" i="10"/>
  <c r="G60" i="10"/>
  <c r="D64" i="10"/>
  <c r="C64" i="10"/>
  <c r="E62" i="10"/>
  <c r="D62" i="10"/>
  <c r="D60" i="10"/>
  <c r="G51" i="10"/>
  <c r="G50" i="10"/>
  <c r="I43" i="10"/>
  <c r="H43" i="10"/>
  <c r="I40" i="10"/>
  <c r="H40" i="10"/>
  <c r="H39" i="10"/>
  <c r="H31" i="10"/>
  <c r="H30" i="10"/>
  <c r="H29" i="10"/>
  <c r="F43" i="10"/>
  <c r="E43" i="10"/>
  <c r="D43" i="10"/>
  <c r="F40" i="10"/>
  <c r="E40" i="10"/>
  <c r="E39" i="10"/>
  <c r="D30" i="10"/>
  <c r="E30" i="10"/>
  <c r="E29" i="10"/>
  <c r="C60" i="10"/>
  <c r="D50" i="10"/>
  <c r="C50" i="10"/>
  <c r="D40" i="10"/>
  <c r="D39" i="10"/>
  <c r="C39" i="10"/>
  <c r="D29" i="10"/>
  <c r="C29" i="10"/>
  <c r="C21" i="10"/>
  <c r="F51" i="10"/>
  <c r="F50" i="10"/>
  <c r="G43" i="10"/>
  <c r="G42" i="10"/>
  <c r="G41" i="10"/>
  <c r="G40" i="10"/>
  <c r="G39" i="10"/>
  <c r="G31" i="10"/>
  <c r="G30" i="10"/>
  <c r="G29" i="10"/>
  <c r="D22" i="10"/>
  <c r="G22" i="10" s="1"/>
  <c r="D21" i="10"/>
  <c r="F74" i="10" s="1"/>
  <c r="G74" i="10" s="1"/>
  <c r="G77" i="10" l="1"/>
  <c r="K77" i="10"/>
  <c r="K65" i="10"/>
  <c r="F62" i="10"/>
  <c r="F61" i="10"/>
  <c r="F64" i="10"/>
  <c r="F63" i="10"/>
  <c r="F60" i="10"/>
  <c r="F73" i="10"/>
  <c r="F76" i="10"/>
  <c r="F75" i="10"/>
  <c r="I76" i="10" a="1"/>
  <c r="I75" i="10" a="1"/>
  <c r="I74" i="10" a="1"/>
  <c r="J74" i="10" s="1"/>
  <c r="I73" i="10" a="1"/>
  <c r="J73" i="10" s="1"/>
  <c r="L43" i="10" a="1"/>
  <c r="L43" i="10"/>
  <c r="M43" i="10"/>
  <c r="K60" i="10"/>
  <c r="I61" i="10" a="1"/>
  <c r="J61" i="10" s="1"/>
  <c r="I60" i="10" a="1"/>
  <c r="I60" i="10" s="1"/>
  <c r="I51" i="10" a="1"/>
  <c r="J51" i="10" s="1"/>
  <c r="L51" i="10" s="1"/>
  <c r="I50" i="10" a="1"/>
  <c r="J50" i="10" s="1"/>
  <c r="L50" i="10" s="1"/>
  <c r="L41" i="10" a="1"/>
  <c r="M41" i="10" s="1"/>
  <c r="J41" i="10" a="1"/>
  <c r="K41" i="10" s="1"/>
  <c r="J40" i="10" a="1"/>
  <c r="K40" i="10" s="1"/>
  <c r="L40" i="10" a="1"/>
  <c r="M40" i="10" s="1"/>
  <c r="L39" i="10" a="1"/>
  <c r="M39" i="10" s="1"/>
  <c r="J39" i="10" a="1"/>
  <c r="K39" i="10" s="1"/>
  <c r="I41" i="10"/>
  <c r="H41" i="10"/>
  <c r="L31" i="10" a="1"/>
  <c r="L31" i="10" s="1"/>
  <c r="J31" i="10" a="1"/>
  <c r="J31" i="10" s="1"/>
  <c r="L30" i="10" a="1"/>
  <c r="L30" i="10" s="1"/>
  <c r="L29" i="10" a="1"/>
  <c r="L29" i="10" s="1"/>
  <c r="J30" i="10" a="1"/>
  <c r="J30" i="10" s="1"/>
  <c r="N30" i="10" s="1"/>
  <c r="J29" i="10" a="1"/>
  <c r="J29" i="10" s="1"/>
  <c r="N29" i="10" s="1"/>
  <c r="L77" i="10" l="1"/>
  <c r="M77" i="10" s="1"/>
  <c r="L65" i="10"/>
  <c r="M65" i="10" s="1"/>
  <c r="H42" i="10"/>
  <c r="I75" i="10"/>
  <c r="K75" i="10" s="1"/>
  <c r="N31" i="10"/>
  <c r="I73" i="10"/>
  <c r="K73" i="10" s="1"/>
  <c r="L73" i="10" s="1"/>
  <c r="I74" i="10"/>
  <c r="K74" i="10" s="1"/>
  <c r="L74" i="10" s="1"/>
  <c r="J40" i="10"/>
  <c r="J60" i="10"/>
  <c r="I61" i="10"/>
  <c r="J39" i="10"/>
  <c r="K30" i="10"/>
  <c r="I50" i="10"/>
  <c r="K50" i="10" s="1"/>
  <c r="I51" i="10"/>
  <c r="K51" i="10" s="1"/>
  <c r="L41" i="10"/>
  <c r="J41" i="10"/>
  <c r="L40" i="10"/>
  <c r="L39" i="10"/>
  <c r="N39" i="10" s="1"/>
  <c r="M31" i="10"/>
  <c r="K31" i="10"/>
  <c r="M30" i="10"/>
  <c r="M29" i="10"/>
  <c r="K29" i="10"/>
  <c r="D79" i="6"/>
  <c r="E79" i="6"/>
  <c r="D80" i="6"/>
  <c r="E80" i="6"/>
  <c r="D81" i="6"/>
  <c r="E81" i="6"/>
  <c r="E78" i="6"/>
  <c r="D78" i="6"/>
  <c r="D62" i="6"/>
  <c r="E62" i="6"/>
  <c r="N40" i="10" l="1"/>
  <c r="O31" i="10"/>
  <c r="P31" i="10" s="1"/>
  <c r="M73" i="10"/>
  <c r="M74" i="10"/>
  <c r="K61" i="10"/>
  <c r="L60" i="10"/>
  <c r="M60" i="10" s="1"/>
  <c r="L61" i="10"/>
  <c r="O30" i="10"/>
  <c r="J75" i="10" s="1"/>
  <c r="L75" i="10" s="1"/>
  <c r="J42" i="10" a="1"/>
  <c r="K42" i="10" s="1"/>
  <c r="O41" i="10"/>
  <c r="O39" i="10"/>
  <c r="P39" i="10" s="1"/>
  <c r="O29" i="10"/>
  <c r="P29" i="10" s="1"/>
  <c r="O40" i="10"/>
  <c r="P40" i="10" s="1"/>
  <c r="M51" i="10"/>
  <c r="N41" i="10"/>
  <c r="I76" i="10" s="1"/>
  <c r="K76" i="10" s="1"/>
  <c r="F79" i="6"/>
  <c r="F80" i="6"/>
  <c r="F78" i="6"/>
  <c r="F81" i="6"/>
  <c r="F62" i="6"/>
  <c r="D20" i="6"/>
  <c r="E20" i="6"/>
  <c r="D19" i="6"/>
  <c r="E19" i="6"/>
  <c r="D15" i="6"/>
  <c r="E15" i="6"/>
  <c r="D16" i="6"/>
  <c r="E16" i="6"/>
  <c r="D17" i="6"/>
  <c r="E17" i="6"/>
  <c r="D18" i="6"/>
  <c r="E18" i="6"/>
  <c r="P41" i="10" l="1"/>
  <c r="J76" i="10"/>
  <c r="L76" i="10" s="1"/>
  <c r="M76" i="10" s="1"/>
  <c r="M75" i="10"/>
  <c r="J42" i="10"/>
  <c r="J43" i="10" a="1"/>
  <c r="I63" i="10" a="1"/>
  <c r="M61" i="10"/>
  <c r="P30" i="10"/>
  <c r="I62" i="10" a="1"/>
  <c r="L42" i="10" a="1"/>
  <c r="M42" i="10" s="1"/>
  <c r="M50" i="10"/>
  <c r="F19" i="6"/>
  <c r="F16" i="6"/>
  <c r="F18" i="6"/>
  <c r="F20" i="6"/>
  <c r="F17" i="6"/>
  <c r="F15" i="6"/>
  <c r="C115" i="6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C194" i="6" s="1"/>
  <c r="C195" i="6" s="1"/>
  <c r="C196" i="6" s="1"/>
  <c r="C197" i="6" s="1"/>
  <c r="C198" i="6" s="1"/>
  <c r="C199" i="6" s="1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15" i="6" s="1"/>
  <c r="C216" i="6" s="1"/>
  <c r="C217" i="6" s="1"/>
  <c r="C218" i="6" s="1"/>
  <c r="C219" i="6" s="1"/>
  <c r="C220" i="6" s="1"/>
  <c r="C221" i="6" s="1"/>
  <c r="C222" i="6" s="1"/>
  <c r="C223" i="6" s="1"/>
  <c r="C224" i="6" s="1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C244" i="6" s="1"/>
  <c r="C245" i="6" s="1"/>
  <c r="C246" i="6" s="1"/>
  <c r="C247" i="6" s="1"/>
  <c r="C248" i="6" s="1"/>
  <c r="C249" i="6" s="1"/>
  <c r="C250" i="6" s="1"/>
  <c r="C251" i="6" s="1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C267" i="6" s="1"/>
  <c r="C268" i="6" s="1"/>
  <c r="C269" i="6" s="1"/>
  <c r="C270" i="6" s="1"/>
  <c r="C271" i="6" s="1"/>
  <c r="C272" i="6" s="1"/>
  <c r="C273" i="6" s="1"/>
  <c r="C274" i="6" s="1"/>
  <c r="C275" i="6" s="1"/>
  <c r="C276" i="6" s="1"/>
  <c r="C277" i="6" s="1"/>
  <c r="C278" i="6" s="1"/>
  <c r="C279" i="6" s="1"/>
  <c r="C280" i="6" s="1"/>
  <c r="C281" i="6" s="1"/>
  <c r="C282" i="6" s="1"/>
  <c r="C283" i="6" s="1"/>
  <c r="C284" i="6" s="1"/>
  <c r="C285" i="6" s="1"/>
  <c r="C286" i="6" s="1"/>
  <c r="C287" i="6" s="1"/>
  <c r="C288" i="6" s="1"/>
  <c r="C289" i="6" s="1"/>
  <c r="C290" i="6" s="1"/>
  <c r="C291" i="6" s="1"/>
  <c r="C292" i="6" s="1"/>
  <c r="C293" i="6" s="1"/>
  <c r="C294" i="6" s="1"/>
  <c r="C295" i="6" s="1"/>
  <c r="C296" i="6" s="1"/>
  <c r="C297" i="6" s="1"/>
  <c r="C298" i="6" s="1"/>
  <c r="C299" i="6" s="1"/>
  <c r="C300" i="6" s="1"/>
  <c r="C301" i="6" s="1"/>
  <c r="C302" i="6" s="1"/>
  <c r="C303" i="6" s="1"/>
  <c r="C304" i="6" s="1"/>
  <c r="C305" i="6" s="1"/>
  <c r="C306" i="6" s="1"/>
  <c r="C307" i="6" s="1"/>
  <c r="C308" i="6" s="1"/>
  <c r="C309" i="6" s="1"/>
  <c r="C310" i="6" s="1"/>
  <c r="C311" i="6" s="1"/>
  <c r="C312" i="6" s="1"/>
  <c r="C313" i="6" s="1"/>
  <c r="C314" i="6" s="1"/>
  <c r="C315" i="6" s="1"/>
  <c r="C316" i="6" s="1"/>
  <c r="C317" i="6" s="1"/>
  <c r="C318" i="6" s="1"/>
  <c r="C319" i="6" s="1"/>
  <c r="C320" i="6" s="1"/>
  <c r="C321" i="6" s="1"/>
  <c r="C322" i="6" s="1"/>
  <c r="C323" i="6" s="1"/>
  <c r="C324" i="6" s="1"/>
  <c r="C325" i="6" s="1"/>
  <c r="C326" i="6" s="1"/>
  <c r="C327" i="6" s="1"/>
  <c r="C328" i="6" s="1"/>
  <c r="C329" i="6" s="1"/>
  <c r="C330" i="6" s="1"/>
  <c r="C331" i="6" s="1"/>
  <c r="C332" i="6" s="1"/>
  <c r="C333" i="6" s="1"/>
  <c r="C334" i="6" s="1"/>
  <c r="C335" i="6" s="1"/>
  <c r="C336" i="6" s="1"/>
  <c r="C337" i="6" s="1"/>
  <c r="C338" i="6" s="1"/>
  <c r="C339" i="6" s="1"/>
  <c r="C340" i="6" s="1"/>
  <c r="C341" i="6" s="1"/>
  <c r="C342" i="6" s="1"/>
  <c r="C343" i="6" s="1"/>
  <c r="C344" i="6" s="1"/>
  <c r="C345" i="6" s="1"/>
  <c r="C346" i="6" s="1"/>
  <c r="C347" i="6" s="1"/>
  <c r="C348" i="6" s="1"/>
  <c r="C349" i="6" s="1"/>
  <c r="C350" i="6" s="1"/>
  <c r="C351" i="6" s="1"/>
  <c r="C352" i="6" s="1"/>
  <c r="C353" i="6" s="1"/>
  <c r="C354" i="6" s="1"/>
  <c r="C355" i="6" s="1"/>
  <c r="C356" i="6" s="1"/>
  <c r="C357" i="6" s="1"/>
  <c r="C358" i="6" s="1"/>
  <c r="C359" i="6" s="1"/>
  <c r="C360" i="6" s="1"/>
  <c r="C361" i="6" s="1"/>
  <c r="C362" i="6" s="1"/>
  <c r="C363" i="6" s="1"/>
  <c r="C364" i="6" s="1"/>
  <c r="C365" i="6" s="1"/>
  <c r="C366" i="6" s="1"/>
  <c r="C367" i="6" s="1"/>
  <c r="C368" i="6" s="1"/>
  <c r="C369" i="6" s="1"/>
  <c r="D114" i="6"/>
  <c r="H114" i="6" s="1"/>
  <c r="J63" i="10" l="1"/>
  <c r="I63" i="10"/>
  <c r="K63" i="10" s="1"/>
  <c r="J43" i="10"/>
  <c r="K43" i="10"/>
  <c r="I62" i="10"/>
  <c r="K62" i="10" s="1"/>
  <c r="J62" i="10"/>
  <c r="L42" i="10"/>
  <c r="N42" i="10" s="1"/>
  <c r="K114" i="6"/>
  <c r="D369" i="6"/>
  <c r="K369" i="6" s="1"/>
  <c r="D116" i="6"/>
  <c r="D115" i="6"/>
  <c r="E114" i="6"/>
  <c r="D59" i="6"/>
  <c r="E59" i="6"/>
  <c r="D60" i="6"/>
  <c r="E60" i="6"/>
  <c r="D61" i="6"/>
  <c r="E61" i="6"/>
  <c r="E58" i="6"/>
  <c r="D58" i="6"/>
  <c r="E49" i="6"/>
  <c r="D49" i="6"/>
  <c r="E48" i="6"/>
  <c r="D48" i="6"/>
  <c r="E47" i="6"/>
  <c r="D47" i="6"/>
  <c r="E46" i="6"/>
  <c r="D46" i="6"/>
  <c r="G39" i="6"/>
  <c r="F39" i="6"/>
  <c r="G38" i="6"/>
  <c r="F38" i="6"/>
  <c r="G37" i="6"/>
  <c r="F37" i="6"/>
  <c r="G36" i="6"/>
  <c r="F36" i="6"/>
  <c r="G30" i="6"/>
  <c r="F30" i="6"/>
  <c r="G29" i="6"/>
  <c r="F29" i="6"/>
  <c r="G28" i="6"/>
  <c r="F28" i="6"/>
  <c r="G27" i="6"/>
  <c r="F27" i="6"/>
  <c r="L62" i="10" l="1"/>
  <c r="M62" i="10" s="1"/>
  <c r="L63" i="10"/>
  <c r="M63" i="10" s="1"/>
  <c r="O42" i="10"/>
  <c r="N43" i="10"/>
  <c r="O43" i="10"/>
  <c r="P42" i="10"/>
  <c r="F114" i="6"/>
  <c r="I114" i="6" s="1"/>
  <c r="L114" i="6" s="1"/>
  <c r="H115" i="6"/>
  <c r="K115" i="6"/>
  <c r="H116" i="6"/>
  <c r="K116" i="6"/>
  <c r="F58" i="6"/>
  <c r="E369" i="6"/>
  <c r="H369" i="6"/>
  <c r="H37" i="6"/>
  <c r="H38" i="6"/>
  <c r="H27" i="6"/>
  <c r="F48" i="6"/>
  <c r="I27" i="6"/>
  <c r="H28" i="6"/>
  <c r="F61" i="6"/>
  <c r="F60" i="6"/>
  <c r="I39" i="6"/>
  <c r="F59" i="6"/>
  <c r="F47" i="6"/>
  <c r="I30" i="6"/>
  <c r="F49" i="6"/>
  <c r="I36" i="6"/>
  <c r="E115" i="6"/>
  <c r="I37" i="6"/>
  <c r="D117" i="6"/>
  <c r="E116" i="6"/>
  <c r="F46" i="6"/>
  <c r="I38" i="6"/>
  <c r="H36" i="6"/>
  <c r="H39" i="6"/>
  <c r="I28" i="6"/>
  <c r="I29" i="6"/>
  <c r="H29" i="6"/>
  <c r="H30" i="6"/>
  <c r="D44" i="5"/>
  <c r="D39" i="5"/>
  <c r="C46" i="5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I64" i="10" l="1" a="1"/>
  <c r="P43" i="10"/>
  <c r="J28" i="6"/>
  <c r="H117" i="6"/>
  <c r="K117" i="6"/>
  <c r="F115" i="6"/>
  <c r="L115" i="6"/>
  <c r="L118" i="6"/>
  <c r="I118" i="6"/>
  <c r="I115" i="6"/>
  <c r="J37" i="6"/>
  <c r="J27" i="6"/>
  <c r="F118" i="6"/>
  <c r="J36" i="6"/>
  <c r="J38" i="6"/>
  <c r="J29" i="6"/>
  <c r="E117" i="6"/>
  <c r="D118" i="6"/>
  <c r="J30" i="6"/>
  <c r="J39" i="6"/>
  <c r="E44" i="5"/>
  <c r="D45" i="5"/>
  <c r="I64" i="10" l="1"/>
  <c r="K64" i="10" s="1"/>
  <c r="J64" i="10"/>
  <c r="H118" i="6"/>
  <c r="K118" i="6"/>
  <c r="F123" i="6"/>
  <c r="E118" i="6"/>
  <c r="D119" i="6"/>
  <c r="E45" i="5"/>
  <c r="D46" i="5"/>
  <c r="L64" i="10" l="1"/>
  <c r="M64" i="10" s="1"/>
  <c r="H119" i="6"/>
  <c r="K119" i="6"/>
  <c r="I121" i="6"/>
  <c r="F130" i="6"/>
  <c r="E119" i="6"/>
  <c r="D120" i="6"/>
  <c r="D47" i="5"/>
  <c r="E46" i="5"/>
  <c r="H120" i="6" l="1"/>
  <c r="K120" i="6"/>
  <c r="D121" i="6"/>
  <c r="E120" i="6"/>
  <c r="D48" i="5"/>
  <c r="E47" i="5"/>
  <c r="H121" i="6" l="1"/>
  <c r="K121" i="6"/>
  <c r="F150" i="6"/>
  <c r="E121" i="6"/>
  <c r="D122" i="6"/>
  <c r="E48" i="5"/>
  <c r="D49" i="5"/>
  <c r="H122" i="6" l="1"/>
  <c r="K122" i="6"/>
  <c r="F163" i="6"/>
  <c r="E122" i="6"/>
  <c r="D123" i="6"/>
  <c r="G38" i="5"/>
  <c r="D50" i="5"/>
  <c r="E49" i="5"/>
  <c r="H123" i="6" l="1"/>
  <c r="K123" i="6"/>
  <c r="E123" i="6"/>
  <c r="D124" i="6"/>
  <c r="E50" i="5"/>
  <c r="D51" i="5"/>
  <c r="H124" i="6" l="1"/>
  <c r="K124" i="6"/>
  <c r="D125" i="6"/>
  <c r="E124" i="6"/>
  <c r="E51" i="5"/>
  <c r="D52" i="5"/>
  <c r="H125" i="6" l="1"/>
  <c r="K125" i="6"/>
  <c r="E125" i="6"/>
  <c r="D126" i="6"/>
  <c r="D53" i="5"/>
  <c r="E52" i="5"/>
  <c r="H126" i="6" l="1"/>
  <c r="K126" i="6"/>
  <c r="D127" i="6"/>
  <c r="E126" i="6"/>
  <c r="D54" i="5"/>
  <c r="E53" i="5"/>
  <c r="H127" i="6" l="1"/>
  <c r="K127" i="6"/>
  <c r="E127" i="6"/>
  <c r="D128" i="6"/>
  <c r="G39" i="5"/>
  <c r="D55" i="5"/>
  <c r="E54" i="5"/>
  <c r="H128" i="6" l="1"/>
  <c r="K128" i="6"/>
  <c r="D129" i="6"/>
  <c r="E128" i="6"/>
  <c r="E55" i="5"/>
  <c r="D56" i="5"/>
  <c r="H129" i="6" l="1"/>
  <c r="K129" i="6"/>
  <c r="E129" i="6"/>
  <c r="D130" i="6"/>
  <c r="D57" i="5"/>
  <c r="E56" i="5"/>
  <c r="H130" i="6" l="1"/>
  <c r="K130" i="6"/>
  <c r="E130" i="6"/>
  <c r="D131" i="6"/>
  <c r="D58" i="5"/>
  <c r="E57" i="5"/>
  <c r="H131" i="6" l="1"/>
  <c r="K131" i="6"/>
  <c r="E131" i="6"/>
  <c r="D132" i="6"/>
  <c r="D59" i="5"/>
  <c r="E58" i="5"/>
  <c r="H132" i="6" l="1"/>
  <c r="K132" i="6"/>
  <c r="D133" i="6"/>
  <c r="E132" i="6"/>
  <c r="E59" i="5"/>
  <c r="D60" i="5"/>
  <c r="H133" i="6" l="1"/>
  <c r="K133" i="6"/>
  <c r="E133" i="6"/>
  <c r="D134" i="6"/>
  <c r="E60" i="5"/>
  <c r="D61" i="5"/>
  <c r="H134" i="6" l="1"/>
  <c r="K134" i="6"/>
  <c r="D135" i="6"/>
  <c r="E134" i="6"/>
  <c r="E61" i="5"/>
  <c r="D62" i="5"/>
  <c r="H135" i="6" l="1"/>
  <c r="K135" i="6"/>
  <c r="D136" i="6"/>
  <c r="E135" i="6"/>
  <c r="D63" i="5"/>
  <c r="E62" i="5"/>
  <c r="H136" i="6" l="1"/>
  <c r="K136" i="6"/>
  <c r="D137" i="6"/>
  <c r="E136" i="6"/>
  <c r="D64" i="5"/>
  <c r="E63" i="5"/>
  <c r="H137" i="6" l="1"/>
  <c r="K137" i="6"/>
  <c r="D138" i="6"/>
  <c r="E137" i="6"/>
  <c r="E64" i="5"/>
  <c r="G40" i="5"/>
  <c r="H138" i="6" l="1"/>
  <c r="K138" i="6"/>
  <c r="E138" i="6"/>
  <c r="D139" i="6"/>
  <c r="H139" i="6" l="1"/>
  <c r="K139" i="6"/>
  <c r="E139" i="6"/>
  <c r="D140" i="6"/>
  <c r="H140" i="6" l="1"/>
  <c r="K140" i="6"/>
  <c r="D141" i="6"/>
  <c r="E140" i="6"/>
  <c r="H141" i="6" l="1"/>
  <c r="K141" i="6"/>
  <c r="E141" i="6"/>
  <c r="D142" i="6"/>
  <c r="H142" i="6" l="1"/>
  <c r="K142" i="6"/>
  <c r="D143" i="6"/>
  <c r="E142" i="6"/>
  <c r="H143" i="6" l="1"/>
  <c r="K143" i="6"/>
  <c r="E143" i="6"/>
  <c r="D144" i="6"/>
  <c r="H144" i="6" l="1"/>
  <c r="K144" i="6"/>
  <c r="E144" i="6"/>
  <c r="D145" i="6"/>
  <c r="H145" i="6" l="1"/>
  <c r="K145" i="6"/>
  <c r="E145" i="6"/>
  <c r="D146" i="6"/>
  <c r="H146" i="6" l="1"/>
  <c r="K146" i="6"/>
  <c r="E146" i="6"/>
  <c r="D147" i="6"/>
  <c r="H147" i="6" l="1"/>
  <c r="K147" i="6"/>
  <c r="D148" i="6"/>
  <c r="E147" i="6"/>
  <c r="H148" i="6" l="1"/>
  <c r="K148" i="6"/>
  <c r="E148" i="6"/>
  <c r="D149" i="6"/>
  <c r="H149" i="6" l="1"/>
  <c r="K149" i="6"/>
  <c r="E149" i="6"/>
  <c r="D150" i="6"/>
  <c r="H150" i="6" l="1"/>
  <c r="K150" i="6"/>
  <c r="E150" i="6"/>
  <c r="D151" i="6"/>
  <c r="H151" i="6" l="1"/>
  <c r="K151" i="6"/>
  <c r="D152" i="6"/>
  <c r="E151" i="6"/>
  <c r="H152" i="6" l="1"/>
  <c r="K152" i="6"/>
  <c r="E152" i="6"/>
  <c r="D153" i="6"/>
  <c r="H153" i="6" l="1"/>
  <c r="K153" i="6"/>
  <c r="E153" i="6"/>
  <c r="D154" i="6"/>
  <c r="H154" i="6" l="1"/>
  <c r="K154" i="6"/>
  <c r="E154" i="6"/>
  <c r="D155" i="6"/>
  <c r="H155" i="6" l="1"/>
  <c r="K155" i="6"/>
  <c r="E155" i="6"/>
  <c r="D156" i="6"/>
  <c r="H156" i="6" l="1"/>
  <c r="K156" i="6"/>
  <c r="E156" i="6"/>
  <c r="D157" i="6"/>
  <c r="H157" i="6" l="1"/>
  <c r="K157" i="6"/>
  <c r="D158" i="6"/>
  <c r="E157" i="6"/>
  <c r="H158" i="6" l="1"/>
  <c r="K158" i="6"/>
  <c r="E158" i="6"/>
  <c r="D159" i="6"/>
  <c r="H159" i="6" l="1"/>
  <c r="K159" i="6"/>
  <c r="E159" i="6"/>
  <c r="D160" i="6"/>
  <c r="H160" i="6" l="1"/>
  <c r="K160" i="6"/>
  <c r="E160" i="6"/>
  <c r="D161" i="6"/>
  <c r="H161" i="6" l="1"/>
  <c r="K161" i="6"/>
  <c r="E161" i="6"/>
  <c r="D162" i="6"/>
  <c r="H162" i="6" l="1"/>
  <c r="K162" i="6"/>
  <c r="E162" i="6"/>
  <c r="D163" i="6"/>
  <c r="H163" i="6" l="1"/>
  <c r="K163" i="6"/>
  <c r="E163" i="6"/>
  <c r="D164" i="6"/>
  <c r="H164" i="6" l="1"/>
  <c r="K164" i="6"/>
  <c r="E164" i="6"/>
  <c r="D165" i="6"/>
  <c r="H165" i="6" l="1"/>
  <c r="K165" i="6"/>
  <c r="D166" i="6"/>
  <c r="E165" i="6"/>
  <c r="H166" i="6" l="1"/>
  <c r="K166" i="6"/>
  <c r="E166" i="6"/>
  <c r="D167" i="6"/>
  <c r="H167" i="6" l="1"/>
  <c r="K167" i="6"/>
  <c r="E167" i="6"/>
  <c r="D168" i="6"/>
  <c r="H168" i="6" l="1"/>
  <c r="K168" i="6"/>
  <c r="D169" i="6"/>
  <c r="E168" i="6"/>
  <c r="H169" i="6" l="1"/>
  <c r="K169" i="6"/>
  <c r="E169" i="6"/>
  <c r="D170" i="6"/>
  <c r="H170" i="6" l="1"/>
  <c r="K170" i="6"/>
  <c r="E170" i="6"/>
  <c r="D171" i="6"/>
  <c r="H171" i="6" l="1"/>
  <c r="K171" i="6"/>
  <c r="E171" i="6"/>
  <c r="D172" i="6"/>
  <c r="H172" i="6" l="1"/>
  <c r="K172" i="6"/>
  <c r="D173" i="6"/>
  <c r="E172" i="6"/>
  <c r="H173" i="6" l="1"/>
  <c r="K173" i="6"/>
  <c r="E173" i="6"/>
  <c r="D174" i="6"/>
  <c r="H174" i="6" l="1"/>
  <c r="K174" i="6"/>
  <c r="D175" i="6"/>
  <c r="E174" i="6"/>
  <c r="H175" i="6" l="1"/>
  <c r="K175" i="6"/>
  <c r="E175" i="6"/>
  <c r="D176" i="6"/>
  <c r="H176" i="6" l="1"/>
  <c r="K176" i="6"/>
  <c r="D177" i="6"/>
  <c r="E176" i="6"/>
  <c r="H177" i="6" l="1"/>
  <c r="K177" i="6"/>
  <c r="E177" i="6"/>
  <c r="D178" i="6"/>
  <c r="H178" i="6" l="1"/>
  <c r="K178" i="6"/>
  <c r="E178" i="6"/>
  <c r="D179" i="6"/>
  <c r="H179" i="6" l="1"/>
  <c r="K179" i="6"/>
  <c r="E179" i="6"/>
  <c r="D180" i="6"/>
  <c r="H180" i="6" l="1"/>
  <c r="K180" i="6"/>
  <c r="E180" i="6"/>
  <c r="D181" i="6"/>
  <c r="H181" i="6" l="1"/>
  <c r="K181" i="6"/>
  <c r="D182" i="6"/>
  <c r="E181" i="6"/>
  <c r="H182" i="6" l="1"/>
  <c r="K182" i="6"/>
  <c r="E182" i="6"/>
  <c r="D183" i="6"/>
  <c r="H183" i="6" l="1"/>
  <c r="K183" i="6"/>
  <c r="E183" i="6"/>
  <c r="D184" i="6"/>
  <c r="H184" i="6" l="1"/>
  <c r="K184" i="6"/>
  <c r="D185" i="6"/>
  <c r="E184" i="6"/>
  <c r="H185" i="6" l="1"/>
  <c r="K185" i="6"/>
  <c r="E185" i="6"/>
  <c r="D186" i="6"/>
  <c r="H186" i="6" l="1"/>
  <c r="K186" i="6"/>
  <c r="E186" i="6"/>
  <c r="D187" i="6"/>
  <c r="H187" i="6" l="1"/>
  <c r="K187" i="6"/>
  <c r="D188" i="6"/>
  <c r="E187" i="6"/>
  <c r="H188" i="6" l="1"/>
  <c r="K188" i="6"/>
  <c r="E188" i="6"/>
  <c r="D189" i="6"/>
  <c r="H189" i="6" l="1"/>
  <c r="K189" i="6"/>
  <c r="E189" i="6"/>
  <c r="D190" i="6"/>
  <c r="H190" i="6" l="1"/>
  <c r="K190" i="6"/>
  <c r="E190" i="6"/>
  <c r="D191" i="6"/>
  <c r="H191" i="6" l="1"/>
  <c r="K191" i="6"/>
  <c r="D192" i="6"/>
  <c r="E191" i="6"/>
  <c r="H192" i="6" l="1"/>
  <c r="K192" i="6"/>
  <c r="E192" i="6"/>
  <c r="D193" i="6"/>
  <c r="H193" i="6" l="1"/>
  <c r="K193" i="6"/>
  <c r="E193" i="6"/>
  <c r="D194" i="6"/>
  <c r="H194" i="6" l="1"/>
  <c r="K194" i="6"/>
  <c r="E194" i="6"/>
  <c r="D195" i="6"/>
  <c r="H195" i="6" l="1"/>
  <c r="K195" i="6"/>
  <c r="D196" i="6"/>
  <c r="E195" i="6"/>
  <c r="H196" i="6" l="1"/>
  <c r="K196" i="6"/>
  <c r="E196" i="6"/>
  <c r="D197" i="6"/>
  <c r="H197" i="6" l="1"/>
  <c r="K197" i="6"/>
  <c r="D198" i="6"/>
  <c r="E197" i="6"/>
  <c r="H198" i="6" l="1"/>
  <c r="K198" i="6"/>
  <c r="E198" i="6"/>
  <c r="D199" i="6"/>
  <c r="H199" i="6" l="1"/>
  <c r="K199" i="6"/>
  <c r="E199" i="6"/>
  <c r="D200" i="6"/>
  <c r="H200" i="6" l="1"/>
  <c r="K200" i="6"/>
  <c r="E200" i="6"/>
  <c r="D201" i="6"/>
  <c r="H201" i="6" l="1"/>
  <c r="K201" i="6"/>
  <c r="E201" i="6"/>
  <c r="D202" i="6"/>
  <c r="H202" i="6" l="1"/>
  <c r="K202" i="6"/>
  <c r="D203" i="6"/>
  <c r="E202" i="6"/>
  <c r="H203" i="6" l="1"/>
  <c r="K203" i="6"/>
  <c r="E203" i="6"/>
  <c r="D204" i="6"/>
  <c r="H204" i="6" l="1"/>
  <c r="K204" i="6"/>
  <c r="D205" i="6"/>
  <c r="E204" i="6"/>
  <c r="H205" i="6" l="1"/>
  <c r="K205" i="6"/>
  <c r="E205" i="6"/>
  <c r="D206" i="6"/>
  <c r="H206" i="6" l="1"/>
  <c r="K206" i="6"/>
  <c r="D207" i="6"/>
  <c r="E206" i="6"/>
  <c r="H207" i="6" l="1"/>
  <c r="K207" i="6"/>
  <c r="E207" i="6"/>
  <c r="D208" i="6"/>
  <c r="H208" i="6" l="1"/>
  <c r="K208" i="6"/>
  <c r="E208" i="6"/>
  <c r="D209" i="6"/>
  <c r="H209" i="6" l="1"/>
  <c r="K209" i="6"/>
  <c r="D210" i="6"/>
  <c r="E209" i="6"/>
  <c r="H210" i="6" l="1"/>
  <c r="K210" i="6"/>
  <c r="E210" i="6"/>
  <c r="D211" i="6"/>
  <c r="H211" i="6" l="1"/>
  <c r="K211" i="6"/>
  <c r="E211" i="6"/>
  <c r="D212" i="6"/>
  <c r="H212" i="6" l="1"/>
  <c r="K212" i="6"/>
  <c r="E212" i="6"/>
  <c r="D213" i="6"/>
  <c r="H213" i="6" l="1"/>
  <c r="K213" i="6"/>
  <c r="E213" i="6"/>
  <c r="D214" i="6"/>
  <c r="H214" i="6" l="1"/>
  <c r="K214" i="6"/>
  <c r="D215" i="6"/>
  <c r="E214" i="6"/>
  <c r="H215" i="6" l="1"/>
  <c r="K215" i="6"/>
  <c r="E215" i="6"/>
  <c r="D216" i="6"/>
  <c r="H216" i="6" l="1"/>
  <c r="K216" i="6"/>
  <c r="D217" i="6"/>
  <c r="E216" i="6"/>
  <c r="H217" i="6" l="1"/>
  <c r="K217" i="6"/>
  <c r="E217" i="6"/>
  <c r="D218" i="6"/>
  <c r="H218" i="6" l="1"/>
  <c r="K218" i="6"/>
  <c r="E218" i="6"/>
  <c r="D219" i="6"/>
  <c r="H219" i="6" l="1"/>
  <c r="K219" i="6"/>
  <c r="E219" i="6"/>
  <c r="D220" i="6"/>
  <c r="H220" i="6" l="1"/>
  <c r="K220" i="6"/>
  <c r="E220" i="6"/>
  <c r="D221" i="6"/>
  <c r="H221" i="6" l="1"/>
  <c r="K221" i="6"/>
  <c r="D222" i="6"/>
  <c r="E221" i="6"/>
  <c r="H222" i="6" l="1"/>
  <c r="K222" i="6"/>
  <c r="E222" i="6"/>
  <c r="D223" i="6"/>
  <c r="H223" i="6" l="1"/>
  <c r="K223" i="6"/>
  <c r="E223" i="6"/>
  <c r="D224" i="6"/>
  <c r="H224" i="6" l="1"/>
  <c r="K224" i="6"/>
  <c r="E224" i="6"/>
  <c r="D225" i="6"/>
  <c r="H225" i="6" l="1"/>
  <c r="K225" i="6"/>
  <c r="E225" i="6"/>
  <c r="D226" i="6"/>
  <c r="H226" i="6" l="1"/>
  <c r="K226" i="6"/>
  <c r="D227" i="6"/>
  <c r="E226" i="6"/>
  <c r="H227" i="6" l="1"/>
  <c r="K227" i="6"/>
  <c r="E227" i="6"/>
  <c r="D228" i="6"/>
  <c r="H228" i="6" l="1"/>
  <c r="K228" i="6"/>
  <c r="D229" i="6"/>
  <c r="E228" i="6"/>
  <c r="H229" i="6" l="1"/>
  <c r="K229" i="6"/>
  <c r="E229" i="6"/>
  <c r="D230" i="6"/>
  <c r="H230" i="6" l="1"/>
  <c r="K230" i="6"/>
  <c r="D231" i="6"/>
  <c r="E230" i="6"/>
  <c r="H231" i="6" l="1"/>
  <c r="K231" i="6"/>
  <c r="E231" i="6"/>
  <c r="D232" i="6"/>
  <c r="H232" i="6" l="1"/>
  <c r="K232" i="6"/>
  <c r="E232" i="6"/>
  <c r="D233" i="6"/>
  <c r="H233" i="6" l="1"/>
  <c r="K233" i="6"/>
  <c r="D234" i="6"/>
  <c r="E233" i="6"/>
  <c r="H234" i="6" l="1"/>
  <c r="K234" i="6"/>
  <c r="E234" i="6"/>
  <c r="D235" i="6"/>
  <c r="H235" i="6" l="1"/>
  <c r="K235" i="6"/>
  <c r="D236" i="6"/>
  <c r="E235" i="6"/>
  <c r="H236" i="6" l="1"/>
  <c r="K236" i="6"/>
  <c r="E236" i="6"/>
  <c r="D237" i="6"/>
  <c r="H237" i="6" l="1"/>
  <c r="K237" i="6"/>
  <c r="D238" i="6"/>
  <c r="E237" i="6"/>
  <c r="H238" i="6" l="1"/>
  <c r="K238" i="6"/>
  <c r="E238" i="6"/>
  <c r="D239" i="6"/>
  <c r="H239" i="6" l="1"/>
  <c r="K239" i="6"/>
  <c r="E239" i="6"/>
  <c r="D240" i="6"/>
  <c r="H240" i="6" l="1"/>
  <c r="K240" i="6"/>
  <c r="E240" i="6"/>
  <c r="D241" i="6"/>
  <c r="H241" i="6" l="1"/>
  <c r="K241" i="6"/>
  <c r="E241" i="6"/>
  <c r="D242" i="6"/>
  <c r="H242" i="6" l="1"/>
  <c r="K242" i="6"/>
  <c r="D243" i="6"/>
  <c r="E242" i="6"/>
  <c r="H243" i="6" l="1"/>
  <c r="K243" i="6"/>
  <c r="E243" i="6"/>
  <c r="D244" i="6"/>
  <c r="H244" i="6" l="1"/>
  <c r="K244" i="6"/>
  <c r="E244" i="6"/>
  <c r="D245" i="6"/>
  <c r="H245" i="6" l="1"/>
  <c r="K245" i="6"/>
  <c r="D246" i="6"/>
  <c r="E245" i="6"/>
  <c r="H246" i="6" l="1"/>
  <c r="K246" i="6"/>
  <c r="E246" i="6"/>
  <c r="D247" i="6"/>
  <c r="H247" i="6" l="1"/>
  <c r="K247" i="6"/>
  <c r="D248" i="6"/>
  <c r="E247" i="6"/>
  <c r="H248" i="6" l="1"/>
  <c r="K248" i="6"/>
  <c r="E248" i="6"/>
  <c r="D249" i="6"/>
  <c r="H249" i="6" l="1"/>
  <c r="K249" i="6"/>
  <c r="E249" i="6"/>
  <c r="D250" i="6"/>
  <c r="H250" i="6" l="1"/>
  <c r="K250" i="6"/>
  <c r="E250" i="6"/>
  <c r="D251" i="6"/>
  <c r="H251" i="6" l="1"/>
  <c r="K251" i="6"/>
  <c r="E251" i="6"/>
  <c r="D252" i="6"/>
  <c r="H252" i="6" l="1"/>
  <c r="K252" i="6"/>
  <c r="E252" i="6"/>
  <c r="D253" i="6"/>
  <c r="H253" i="6" l="1"/>
  <c r="K253" i="6"/>
  <c r="D254" i="6"/>
  <c r="E253" i="6"/>
  <c r="H254" i="6" l="1"/>
  <c r="K254" i="6"/>
  <c r="E254" i="6"/>
  <c r="D255" i="6"/>
  <c r="H255" i="6" l="1"/>
  <c r="K255" i="6"/>
  <c r="D256" i="6"/>
  <c r="E255" i="6"/>
  <c r="H256" i="6" l="1"/>
  <c r="K256" i="6"/>
  <c r="E256" i="6"/>
  <c r="D257" i="6"/>
  <c r="H257" i="6" l="1"/>
  <c r="K257" i="6"/>
  <c r="E257" i="6"/>
  <c r="D258" i="6"/>
  <c r="H258" i="6" l="1"/>
  <c r="K258" i="6"/>
  <c r="D259" i="6"/>
  <c r="E258" i="6"/>
  <c r="H259" i="6" l="1"/>
  <c r="K259" i="6"/>
  <c r="E259" i="6"/>
  <c r="D260" i="6"/>
  <c r="H260" i="6" l="1"/>
  <c r="K260" i="6"/>
  <c r="E260" i="6"/>
  <c r="D261" i="6"/>
  <c r="H261" i="6" l="1"/>
  <c r="K261" i="6"/>
  <c r="E261" i="6"/>
  <c r="D262" i="6"/>
  <c r="H262" i="6" l="1"/>
  <c r="K262" i="6"/>
  <c r="D263" i="6"/>
  <c r="E262" i="6"/>
  <c r="H263" i="6" l="1"/>
  <c r="K263" i="6"/>
  <c r="E263" i="6"/>
  <c r="D264" i="6"/>
  <c r="H264" i="6" l="1"/>
  <c r="K264" i="6"/>
  <c r="E264" i="6"/>
  <c r="D265" i="6"/>
  <c r="H265" i="6" l="1"/>
  <c r="K265" i="6"/>
  <c r="E265" i="6"/>
  <c r="D266" i="6"/>
  <c r="H266" i="6" l="1"/>
  <c r="K266" i="6"/>
  <c r="E266" i="6"/>
  <c r="D267" i="6"/>
  <c r="H267" i="6" l="1"/>
  <c r="K267" i="6"/>
  <c r="E267" i="6"/>
  <c r="D268" i="6"/>
  <c r="H268" i="6" l="1"/>
  <c r="K268" i="6"/>
  <c r="E268" i="6"/>
  <c r="D269" i="6"/>
  <c r="H269" i="6" l="1"/>
  <c r="K269" i="6"/>
  <c r="E269" i="6"/>
  <c r="D270" i="6"/>
  <c r="H270" i="6" l="1"/>
  <c r="K270" i="6"/>
  <c r="E270" i="6"/>
  <c r="D271" i="6"/>
  <c r="H271" i="6" l="1"/>
  <c r="K271" i="6"/>
  <c r="D272" i="6"/>
  <c r="E271" i="6"/>
  <c r="H272" i="6" l="1"/>
  <c r="K272" i="6"/>
  <c r="E272" i="6"/>
  <c r="D273" i="6"/>
  <c r="H273" i="6" l="1"/>
  <c r="K273" i="6"/>
  <c r="E273" i="6"/>
  <c r="D274" i="6"/>
  <c r="H274" i="6" l="1"/>
  <c r="K274" i="6"/>
  <c r="E274" i="6"/>
  <c r="D275" i="6"/>
  <c r="H275" i="6" l="1"/>
  <c r="K275" i="6"/>
  <c r="D276" i="6"/>
  <c r="E275" i="6"/>
  <c r="H276" i="6" l="1"/>
  <c r="K276" i="6"/>
  <c r="E276" i="6"/>
  <c r="D277" i="6"/>
  <c r="H277" i="6" l="1"/>
  <c r="K277" i="6"/>
  <c r="E277" i="6"/>
  <c r="D278" i="6"/>
  <c r="H278" i="6" l="1"/>
  <c r="K278" i="6"/>
  <c r="E278" i="6"/>
  <c r="D279" i="6"/>
  <c r="H279" i="6" l="1"/>
  <c r="K279" i="6"/>
  <c r="D280" i="6"/>
  <c r="E279" i="6"/>
  <c r="H280" i="6" l="1"/>
  <c r="K280" i="6"/>
  <c r="E280" i="6"/>
  <c r="D281" i="6"/>
  <c r="H281" i="6" l="1"/>
  <c r="K281" i="6"/>
  <c r="D282" i="6"/>
  <c r="E281" i="6"/>
  <c r="H282" i="6" l="1"/>
  <c r="K282" i="6"/>
  <c r="E282" i="6"/>
  <c r="D283" i="6"/>
  <c r="H283" i="6" l="1"/>
  <c r="K283" i="6"/>
  <c r="E283" i="6"/>
  <c r="D284" i="6"/>
  <c r="H284" i="6" l="1"/>
  <c r="K284" i="6"/>
  <c r="E284" i="6"/>
  <c r="D285" i="6"/>
  <c r="H285" i="6" l="1"/>
  <c r="K285" i="6"/>
  <c r="E285" i="6"/>
  <c r="D286" i="6"/>
  <c r="H286" i="6" l="1"/>
  <c r="K286" i="6"/>
  <c r="D287" i="6"/>
  <c r="E286" i="6"/>
  <c r="H287" i="6" l="1"/>
  <c r="K287" i="6"/>
  <c r="E287" i="6"/>
  <c r="D288" i="6"/>
  <c r="H288" i="6" l="1"/>
  <c r="K288" i="6"/>
  <c r="E288" i="6"/>
  <c r="D289" i="6"/>
  <c r="H289" i="6" l="1"/>
  <c r="K289" i="6"/>
  <c r="E289" i="6"/>
  <c r="D290" i="6"/>
  <c r="H290" i="6" l="1"/>
  <c r="K290" i="6"/>
  <c r="E290" i="6"/>
  <c r="D291" i="6"/>
  <c r="H291" i="6" l="1"/>
  <c r="K291" i="6"/>
  <c r="E291" i="6"/>
  <c r="D292" i="6"/>
  <c r="H292" i="6" l="1"/>
  <c r="K292" i="6"/>
  <c r="E292" i="6"/>
  <c r="D293" i="6"/>
  <c r="H293" i="6" l="1"/>
  <c r="K293" i="6"/>
  <c r="E293" i="6"/>
  <c r="D294" i="6"/>
  <c r="H294" i="6" l="1"/>
  <c r="K294" i="6"/>
  <c r="E294" i="6"/>
  <c r="D295" i="6"/>
  <c r="H295" i="6" l="1"/>
  <c r="K295" i="6"/>
  <c r="E295" i="6"/>
  <c r="D296" i="6"/>
  <c r="H296" i="6" l="1"/>
  <c r="K296" i="6"/>
  <c r="D297" i="6"/>
  <c r="E296" i="6"/>
  <c r="H297" i="6" l="1"/>
  <c r="K297" i="6"/>
  <c r="E297" i="6"/>
  <c r="D298" i="6"/>
  <c r="H298" i="6" l="1"/>
  <c r="K298" i="6"/>
  <c r="E298" i="6"/>
  <c r="D299" i="6"/>
  <c r="H299" i="6" l="1"/>
  <c r="K299" i="6"/>
  <c r="D300" i="6"/>
  <c r="E299" i="6"/>
  <c r="H300" i="6" l="1"/>
  <c r="K300" i="6"/>
  <c r="E300" i="6"/>
  <c r="D301" i="6"/>
  <c r="H301" i="6" l="1"/>
  <c r="K301" i="6"/>
  <c r="D302" i="6"/>
  <c r="E301" i="6"/>
  <c r="H302" i="6" l="1"/>
  <c r="K302" i="6"/>
  <c r="E302" i="6"/>
  <c r="D303" i="6"/>
  <c r="H303" i="6" l="1"/>
  <c r="K303" i="6"/>
  <c r="E303" i="6"/>
  <c r="D304" i="6"/>
  <c r="H304" i="6" l="1"/>
  <c r="K304" i="6"/>
  <c r="E304" i="6"/>
  <c r="D305" i="6"/>
  <c r="H305" i="6" l="1"/>
  <c r="K305" i="6"/>
  <c r="E305" i="6"/>
  <c r="D306" i="6"/>
  <c r="H306" i="6" l="1"/>
  <c r="K306" i="6"/>
  <c r="E306" i="6"/>
  <c r="D307" i="6"/>
  <c r="H307" i="6" l="1"/>
  <c r="K307" i="6"/>
  <c r="E307" i="6"/>
  <c r="D308" i="6"/>
  <c r="H308" i="6" l="1"/>
  <c r="K308" i="6"/>
  <c r="E308" i="6"/>
  <c r="D309" i="6"/>
  <c r="H309" i="6" l="1"/>
  <c r="K309" i="6"/>
  <c r="E309" i="6"/>
  <c r="D310" i="6"/>
  <c r="H310" i="6" l="1"/>
  <c r="K310" i="6"/>
  <c r="D311" i="6"/>
  <c r="E310" i="6"/>
  <c r="H311" i="6" l="1"/>
  <c r="K311" i="6"/>
  <c r="E311" i="6"/>
  <c r="D312" i="6"/>
  <c r="H312" i="6" l="1"/>
  <c r="K312" i="6"/>
  <c r="E312" i="6"/>
  <c r="D313" i="6"/>
  <c r="H313" i="6" l="1"/>
  <c r="K313" i="6"/>
  <c r="E313" i="6"/>
  <c r="D314" i="6"/>
  <c r="H314" i="6" l="1"/>
  <c r="K314" i="6"/>
  <c r="D315" i="6"/>
  <c r="E314" i="6"/>
  <c r="H315" i="6" l="1"/>
  <c r="K315" i="6"/>
  <c r="E315" i="6"/>
  <c r="D316" i="6"/>
  <c r="H316" i="6" l="1"/>
  <c r="K316" i="6"/>
  <c r="E316" i="6"/>
  <c r="D317" i="6"/>
  <c r="H317" i="6" l="1"/>
  <c r="K317" i="6"/>
  <c r="D318" i="6"/>
  <c r="E317" i="6"/>
  <c r="H318" i="6" l="1"/>
  <c r="K318" i="6"/>
  <c r="E318" i="6"/>
  <c r="D319" i="6"/>
  <c r="H319" i="6" l="1"/>
  <c r="K319" i="6"/>
  <c r="E319" i="6"/>
  <c r="D320" i="6"/>
  <c r="H320" i="6" l="1"/>
  <c r="K320" i="6"/>
  <c r="D321" i="6"/>
  <c r="E320" i="6"/>
  <c r="H321" i="6" l="1"/>
  <c r="K321" i="6"/>
  <c r="E321" i="6"/>
  <c r="D322" i="6"/>
  <c r="H322" i="6" l="1"/>
  <c r="K322" i="6"/>
  <c r="E322" i="6"/>
  <c r="D323" i="6"/>
  <c r="H323" i="6" l="1"/>
  <c r="K323" i="6"/>
  <c r="E323" i="6"/>
  <c r="D324" i="6"/>
  <c r="H324" i="6" l="1"/>
  <c r="K324" i="6"/>
  <c r="D325" i="6"/>
  <c r="E324" i="6"/>
  <c r="H325" i="6" l="1"/>
  <c r="K325" i="6"/>
  <c r="E325" i="6"/>
  <c r="D326" i="6"/>
  <c r="H326" i="6" l="1"/>
  <c r="K326" i="6"/>
  <c r="D327" i="6"/>
  <c r="E326" i="6"/>
  <c r="H327" i="6" l="1"/>
  <c r="K327" i="6"/>
  <c r="E327" i="6"/>
  <c r="D328" i="6"/>
  <c r="H328" i="6" l="1"/>
  <c r="K328" i="6"/>
  <c r="D329" i="6"/>
  <c r="E328" i="6"/>
  <c r="H329" i="6" l="1"/>
  <c r="K329" i="6"/>
  <c r="E329" i="6"/>
  <c r="D330" i="6"/>
  <c r="H330" i="6" l="1"/>
  <c r="K330" i="6"/>
  <c r="E330" i="6"/>
  <c r="D331" i="6"/>
  <c r="H331" i="6" l="1"/>
  <c r="K331" i="6"/>
  <c r="E331" i="6"/>
  <c r="D332" i="6"/>
  <c r="H332" i="6" l="1"/>
  <c r="K332" i="6"/>
  <c r="E332" i="6"/>
  <c r="D333" i="6"/>
  <c r="H333" i="6" l="1"/>
  <c r="K333" i="6"/>
  <c r="E333" i="6"/>
  <c r="D334" i="6"/>
  <c r="H334" i="6" l="1"/>
  <c r="K334" i="6"/>
  <c r="D335" i="6"/>
  <c r="E334" i="6"/>
  <c r="H335" i="6" l="1"/>
  <c r="K335" i="6"/>
  <c r="E335" i="6"/>
  <c r="D336" i="6"/>
  <c r="H336" i="6" l="1"/>
  <c r="K336" i="6"/>
  <c r="E336" i="6"/>
  <c r="D337" i="6"/>
  <c r="H337" i="6" l="1"/>
  <c r="K337" i="6"/>
  <c r="D338" i="6"/>
  <c r="E337" i="6"/>
  <c r="H338" i="6" l="1"/>
  <c r="K338" i="6"/>
  <c r="E338" i="6"/>
  <c r="D339" i="6"/>
  <c r="H339" i="6" l="1"/>
  <c r="K339" i="6"/>
  <c r="D340" i="6"/>
  <c r="E339" i="6"/>
  <c r="H340" i="6" l="1"/>
  <c r="K340" i="6"/>
  <c r="E340" i="6"/>
  <c r="D341" i="6"/>
  <c r="H341" i="6" l="1"/>
  <c r="K341" i="6"/>
  <c r="E341" i="6"/>
  <c r="D342" i="6"/>
  <c r="H342" i="6" l="1"/>
  <c r="K342" i="6"/>
  <c r="D343" i="6"/>
  <c r="E342" i="6"/>
  <c r="H343" i="6" l="1"/>
  <c r="K343" i="6"/>
  <c r="E343" i="6"/>
  <c r="D344" i="6"/>
  <c r="H344" i="6" l="1"/>
  <c r="K344" i="6"/>
  <c r="E344" i="6"/>
  <c r="D345" i="6"/>
  <c r="H345" i="6" l="1"/>
  <c r="K345" i="6"/>
  <c r="E345" i="6"/>
  <c r="D346" i="6"/>
  <c r="H346" i="6" l="1"/>
  <c r="K346" i="6"/>
  <c r="E346" i="6"/>
  <c r="D347" i="6"/>
  <c r="H347" i="6" l="1"/>
  <c r="K347" i="6"/>
  <c r="D348" i="6"/>
  <c r="E347" i="6"/>
  <c r="H348" i="6" l="1"/>
  <c r="K348" i="6"/>
  <c r="E348" i="6"/>
  <c r="D349" i="6"/>
  <c r="H349" i="6" l="1"/>
  <c r="K349" i="6"/>
  <c r="D350" i="6"/>
  <c r="E349" i="6"/>
  <c r="H350" i="6" l="1"/>
  <c r="K350" i="6"/>
  <c r="E350" i="6"/>
  <c r="D351" i="6"/>
  <c r="H351" i="6" l="1"/>
  <c r="K351" i="6"/>
  <c r="E351" i="6"/>
  <c r="D352" i="6"/>
  <c r="H352" i="6" l="1"/>
  <c r="K352" i="6"/>
  <c r="E352" i="6"/>
  <c r="D353" i="6"/>
  <c r="H353" i="6" l="1"/>
  <c r="K353" i="6"/>
  <c r="D354" i="6"/>
  <c r="E353" i="6"/>
  <c r="H354" i="6" l="1"/>
  <c r="K354" i="6"/>
  <c r="E354" i="6"/>
  <c r="D355" i="6"/>
  <c r="H355" i="6" l="1"/>
  <c r="K355" i="6"/>
  <c r="E355" i="6"/>
  <c r="D356" i="6"/>
  <c r="H356" i="6" l="1"/>
  <c r="K356" i="6"/>
  <c r="E356" i="6"/>
  <c r="D357" i="6"/>
  <c r="H357" i="6" l="1"/>
  <c r="K357" i="6"/>
  <c r="E357" i="6"/>
  <c r="D358" i="6"/>
  <c r="H358" i="6" l="1"/>
  <c r="K358" i="6"/>
  <c r="E358" i="6"/>
  <c r="D359" i="6"/>
  <c r="H359" i="6" l="1"/>
  <c r="K359" i="6"/>
  <c r="E359" i="6"/>
  <c r="D360" i="6"/>
  <c r="H360" i="6" l="1"/>
  <c r="K360" i="6"/>
  <c r="E360" i="6"/>
  <c r="D361" i="6"/>
  <c r="H361" i="6" l="1"/>
  <c r="K361" i="6"/>
  <c r="E361" i="6"/>
  <c r="D362" i="6"/>
  <c r="H362" i="6" l="1"/>
  <c r="K362" i="6"/>
  <c r="E362" i="6"/>
  <c r="D363" i="6"/>
  <c r="H363" i="6" l="1"/>
  <c r="K363" i="6"/>
  <c r="E363" i="6"/>
  <c r="D364" i="6"/>
  <c r="H364" i="6" l="1"/>
  <c r="K364" i="6"/>
  <c r="E364" i="6"/>
  <c r="D365" i="6"/>
  <c r="H365" i="6" l="1"/>
  <c r="K365" i="6"/>
  <c r="E365" i="6"/>
  <c r="D366" i="6"/>
  <c r="H366" i="6" l="1"/>
  <c r="K366" i="6"/>
  <c r="E366" i="6"/>
  <c r="D367" i="6"/>
  <c r="H367" i="6" l="1"/>
  <c r="K367" i="6"/>
  <c r="E367" i="6"/>
  <c r="D368" i="6"/>
  <c r="H368" i="6" l="1"/>
  <c r="K368" i="6"/>
  <c r="I137" i="6"/>
  <c r="I320" i="6"/>
  <c r="I313" i="6"/>
  <c r="I365" i="6"/>
  <c r="I359" i="6"/>
  <c r="I362" i="6"/>
  <c r="I327" i="6"/>
  <c r="I356" i="6"/>
  <c r="I336" i="6"/>
  <c r="I349" i="6"/>
  <c r="I360" i="6"/>
  <c r="I353" i="6"/>
  <c r="I328" i="6"/>
  <c r="I315" i="6"/>
  <c r="I311" i="6"/>
  <c r="I361" i="6"/>
  <c r="I358" i="6"/>
  <c r="I339" i="6"/>
  <c r="I319" i="6"/>
  <c r="I314" i="6"/>
  <c r="I364" i="6"/>
  <c r="I323" i="6"/>
  <c r="I332" i="6"/>
  <c r="I348" i="6"/>
  <c r="I321" i="6"/>
  <c r="I310" i="6"/>
  <c r="I338" i="6"/>
  <c r="I308" i="6"/>
  <c r="I309" i="6"/>
  <c r="I347" i="6"/>
  <c r="I357" i="6"/>
  <c r="I322" i="6"/>
  <c r="I355" i="6"/>
  <c r="I351" i="6"/>
  <c r="I369" i="6"/>
  <c r="I324" i="6"/>
  <c r="I340" i="6"/>
  <c r="I354" i="6"/>
  <c r="I317" i="6"/>
  <c r="I325" i="6"/>
  <c r="I345" i="6"/>
  <c r="I178" i="6"/>
  <c r="I227" i="6"/>
  <c r="I156" i="6"/>
  <c r="I277" i="6"/>
  <c r="I213" i="6"/>
  <c r="I165" i="6"/>
  <c r="I119" i="6"/>
  <c r="I166" i="6"/>
  <c r="I163" i="6"/>
  <c r="I293" i="6"/>
  <c r="I196" i="6"/>
  <c r="I157" i="6"/>
  <c r="I248" i="6"/>
  <c r="I294" i="6"/>
  <c r="I249" i="6"/>
  <c r="I182" i="6"/>
  <c r="I185" i="6"/>
  <c r="I257" i="6"/>
  <c r="I192" i="6"/>
  <c r="I141" i="6"/>
  <c r="I152" i="6"/>
  <c r="I151" i="6"/>
  <c r="I159" i="6"/>
  <c r="I174" i="6"/>
  <c r="I283" i="6"/>
  <c r="I147" i="6"/>
  <c r="I335" i="6"/>
  <c r="I264" i="6"/>
  <c r="I201" i="6"/>
  <c r="I193" i="6"/>
  <c r="I275" i="6"/>
  <c r="I297" i="6"/>
  <c r="I233" i="6"/>
  <c r="I290" i="6"/>
  <c r="I230" i="6"/>
  <c r="I164" i="6"/>
  <c r="I270" i="6"/>
  <c r="I224" i="6"/>
  <c r="I139" i="6"/>
  <c r="I189" i="6"/>
  <c r="I341" i="6"/>
  <c r="I329" i="6"/>
  <c r="I197" i="6"/>
  <c r="I344" i="6"/>
  <c r="I252" i="6"/>
  <c r="I279" i="6"/>
  <c r="I130" i="6"/>
  <c r="I210" i="6"/>
  <c r="I205" i="6"/>
  <c r="I343" i="6"/>
  <c r="I289" i="6"/>
  <c r="I144" i="6"/>
  <c r="I273" i="6"/>
  <c r="I337" i="6"/>
  <c r="I302" i="6"/>
  <c r="I366" i="6"/>
  <c r="I167" i="6"/>
  <c r="I276" i="6"/>
  <c r="I215" i="6"/>
  <c r="I140" i="6"/>
  <c r="I241" i="6"/>
  <c r="I274" i="6"/>
  <c r="I228" i="6"/>
  <c r="I246" i="6"/>
  <c r="I198" i="6"/>
  <c r="I259" i="6"/>
  <c r="I153" i="6"/>
  <c r="I316" i="6"/>
  <c r="I242" i="6"/>
  <c r="I131" i="6"/>
  <c r="I262" i="6"/>
  <c r="I209" i="6"/>
  <c r="I216" i="6"/>
  <c r="I238" i="6"/>
  <c r="I318" i="6"/>
  <c r="I278" i="6"/>
  <c r="I306" i="6"/>
  <c r="I206" i="6"/>
  <c r="I184" i="6"/>
  <c r="I250" i="6"/>
  <c r="I330" i="6"/>
  <c r="I123" i="6"/>
  <c r="I334" i="6"/>
  <c r="I232" i="6"/>
  <c r="I363" i="6"/>
  <c r="I148" i="6"/>
  <c r="I240" i="6"/>
  <c r="I122" i="6"/>
  <c r="I300" i="6"/>
  <c r="I342" i="6"/>
  <c r="I208" i="6"/>
  <c r="I195" i="6"/>
  <c r="I138" i="6"/>
  <c r="I120" i="6"/>
  <c r="I124" i="6"/>
  <c r="I218" i="6"/>
  <c r="I128" i="6"/>
  <c r="I326" i="6"/>
  <c r="I269" i="6"/>
  <c r="I211" i="6"/>
  <c r="I284" i="6"/>
  <c r="I261" i="6"/>
  <c r="I194" i="6"/>
  <c r="I168" i="6"/>
  <c r="I304" i="6"/>
  <c r="I331" i="6"/>
  <c r="I169" i="6"/>
  <c r="I256" i="6"/>
  <c r="I127" i="6"/>
  <c r="I160" i="6"/>
  <c r="I183" i="6"/>
  <c r="I186" i="6"/>
  <c r="I236" i="6"/>
  <c r="I281" i="6"/>
  <c r="I286" i="6"/>
  <c r="I287" i="6"/>
  <c r="I333" i="6"/>
  <c r="I260" i="6"/>
  <c r="I126" i="6"/>
  <c r="I312" i="6"/>
  <c r="I136" i="6"/>
  <c r="I299" i="6"/>
  <c r="I181" i="6"/>
  <c r="I149" i="6"/>
  <c r="I117" i="6"/>
  <c r="I188" i="6"/>
  <c r="I191" i="6"/>
  <c r="I247" i="6"/>
  <c r="I266" i="6"/>
  <c r="I346" i="6"/>
  <c r="I267" i="6"/>
  <c r="I253" i="6"/>
  <c r="I303" i="6"/>
  <c r="I155" i="6"/>
  <c r="I231" i="6"/>
  <c r="I187" i="6"/>
  <c r="I200" i="6"/>
  <c r="I176" i="6"/>
  <c r="I203" i="6"/>
  <c r="I254" i="6"/>
  <c r="I296" i="6"/>
  <c r="I221" i="6"/>
  <c r="I217" i="6"/>
  <c r="I125" i="6"/>
  <c r="I132" i="6"/>
  <c r="I272" i="6"/>
  <c r="I307" i="6"/>
  <c r="I179" i="6"/>
  <c r="I229" i="6"/>
  <c r="I223" i="6"/>
  <c r="I134" i="6"/>
  <c r="I226" i="6"/>
  <c r="I171" i="6"/>
  <c r="I212" i="6"/>
  <c r="I129" i="6"/>
  <c r="I295" i="6"/>
  <c r="I225" i="6"/>
  <c r="I222" i="6"/>
  <c r="I204" i="6"/>
  <c r="I199" i="6"/>
  <c r="I162" i="6"/>
  <c r="I292" i="6"/>
  <c r="I244" i="6"/>
  <c r="I175" i="6"/>
  <c r="I251" i="6"/>
  <c r="I367" i="6"/>
  <c r="I220" i="6"/>
  <c r="I177" i="6"/>
  <c r="I133" i="6"/>
  <c r="I143" i="6"/>
  <c r="I301" i="6"/>
  <c r="I234" i="6"/>
  <c r="I116" i="6"/>
  <c r="I305" i="6"/>
  <c r="I235" i="6"/>
  <c r="I207" i="6"/>
  <c r="I154" i="6"/>
  <c r="I243" i="6"/>
  <c r="I271" i="6"/>
  <c r="I180" i="6"/>
  <c r="I135" i="6"/>
  <c r="I282" i="6"/>
  <c r="I173" i="6"/>
  <c r="I172" i="6"/>
  <c r="I145" i="6"/>
  <c r="I298" i="6"/>
  <c r="I265" i="6"/>
  <c r="I258" i="6"/>
  <c r="I268" i="6"/>
  <c r="I161" i="6"/>
  <c r="I146" i="6"/>
  <c r="I202" i="6"/>
  <c r="I150" i="6"/>
  <c r="I158" i="6"/>
  <c r="I190" i="6"/>
  <c r="I237" i="6"/>
  <c r="I352" i="6"/>
  <c r="I255" i="6"/>
  <c r="I350" i="6"/>
  <c r="I280" i="6"/>
  <c r="I219" i="6"/>
  <c r="I170" i="6"/>
  <c r="I368" i="6"/>
  <c r="I214" i="6"/>
  <c r="I142" i="6"/>
  <c r="I288" i="6"/>
  <c r="I291" i="6"/>
  <c r="I245" i="6"/>
  <c r="I285" i="6"/>
  <c r="I239" i="6"/>
  <c r="I263" i="6"/>
  <c r="E368" i="6"/>
  <c r="C374" i="6" l="1" a="1"/>
  <c r="C374" i="6" s="1"/>
  <c r="C375" i="6" s="1" a="1"/>
  <c r="C375" i="6" s="1"/>
  <c r="E374" i="6" a="1"/>
  <c r="E374" i="6" s="1"/>
  <c r="E375" i="6" s="1" a="1"/>
  <c r="E375" i="6" s="1"/>
  <c r="L176" i="6"/>
  <c r="L149" i="6"/>
  <c r="L257" i="6"/>
  <c r="L353" i="6"/>
  <c r="L270" i="6"/>
  <c r="L352" i="6"/>
  <c r="L254" i="6"/>
  <c r="L287" i="6"/>
  <c r="L355" i="6"/>
  <c r="L151" i="6"/>
  <c r="L132" i="6"/>
  <c r="L162" i="6"/>
  <c r="L239" i="6"/>
  <c r="L252" i="6"/>
  <c r="L127" i="6"/>
  <c r="L126" i="6"/>
  <c r="L167" i="6"/>
  <c r="L271" i="6"/>
  <c r="L366" i="6"/>
  <c r="L315" i="6"/>
  <c r="L183" i="6"/>
  <c r="L137" i="6"/>
  <c r="L128" i="6"/>
  <c r="L201" i="6"/>
  <c r="L181" i="6"/>
  <c r="L292" i="6"/>
  <c r="L331" i="6"/>
  <c r="L222" i="6"/>
  <c r="L312" i="6"/>
  <c r="L237" i="6"/>
  <c r="L123" i="6"/>
  <c r="L169" i="6"/>
  <c r="L314" i="6"/>
  <c r="L299" i="6"/>
  <c r="L297" i="6"/>
  <c r="L138" i="6"/>
  <c r="L235" i="6"/>
  <c r="L116" i="6"/>
  <c r="L295" i="6"/>
  <c r="L199" i="6"/>
  <c r="L266" i="6"/>
  <c r="L303" i="6"/>
  <c r="L247" i="6"/>
  <c r="L164" i="6"/>
  <c r="L330" i="6"/>
  <c r="L342" i="6"/>
  <c r="L327" i="6"/>
  <c r="L359" i="6"/>
  <c r="L130" i="6"/>
  <c r="L260" i="6"/>
  <c r="L215" i="6"/>
  <c r="L211" i="6"/>
  <c r="L360" i="6"/>
  <c r="L194" i="6"/>
  <c r="L150" i="6"/>
  <c r="L213" i="6"/>
  <c r="L133" i="6"/>
  <c r="L265" i="6"/>
  <c r="L361" i="6"/>
  <c r="L357" i="6"/>
  <c r="L291" i="6"/>
  <c r="L285" i="6"/>
  <c r="L190" i="6"/>
  <c r="L156" i="6"/>
  <c r="L231" i="6"/>
  <c r="L244" i="6"/>
  <c r="L236" i="6"/>
  <c r="L290" i="6"/>
  <c r="L197" i="6"/>
  <c r="L143" i="6"/>
  <c r="L363" i="6"/>
  <c r="L310" i="6"/>
  <c r="L344" i="6"/>
  <c r="L157" i="6"/>
  <c r="L308" i="6"/>
  <c r="L171" i="6"/>
  <c r="L117" i="6"/>
  <c r="L218" i="6"/>
  <c r="L268" i="6"/>
  <c r="L212" i="6"/>
  <c r="L340" i="6"/>
  <c r="L206" i="6"/>
  <c r="L343" i="6"/>
  <c r="L188" i="6"/>
  <c r="L324" i="6"/>
  <c r="L274" i="6"/>
  <c r="L337" i="6"/>
  <c r="L364" i="6"/>
  <c r="L168" i="6"/>
  <c r="L144" i="6"/>
  <c r="L311" i="6"/>
  <c r="L214" i="6"/>
  <c r="L204" i="6"/>
  <c r="L124" i="6"/>
  <c r="L184" i="6"/>
  <c r="L354" i="6"/>
  <c r="L322" i="6"/>
  <c r="L195" i="6"/>
  <c r="L148" i="6"/>
  <c r="L170" i="6"/>
  <c r="L155" i="6"/>
  <c r="L153" i="6"/>
  <c r="L223" i="6"/>
  <c r="L302" i="6"/>
  <c r="L276" i="6"/>
  <c r="L328" i="6"/>
  <c r="L139" i="6"/>
  <c r="L159" i="6"/>
  <c r="L216" i="6"/>
  <c r="L166" i="6"/>
  <c r="L165" i="6"/>
  <c r="L154" i="6"/>
  <c r="L230" i="6"/>
  <c r="L277" i="6"/>
  <c r="L147" i="6"/>
  <c r="L233" i="6"/>
  <c r="L219" i="6"/>
  <c r="L316" i="6"/>
  <c r="L209" i="6"/>
  <c r="L298" i="6"/>
  <c r="L319" i="6"/>
  <c r="L284" i="6"/>
  <c r="L189" i="6"/>
  <c r="L264" i="6"/>
  <c r="L187" i="6"/>
  <c r="L198" i="6"/>
  <c r="L160" i="6"/>
  <c r="L339" i="6"/>
  <c r="L232" i="6"/>
  <c r="L249" i="6"/>
  <c r="L240" i="6"/>
  <c r="L321" i="6"/>
  <c r="L259" i="6"/>
  <c r="L334" i="6"/>
  <c r="L341" i="6"/>
  <c r="L272" i="6"/>
  <c r="L333" i="6"/>
  <c r="L307" i="6"/>
  <c r="L125" i="6"/>
  <c r="L365" i="6"/>
  <c r="L202" i="6"/>
  <c r="L362" i="6"/>
  <c r="L179" i="6"/>
  <c r="L369" i="6"/>
  <c r="L293" i="6"/>
  <c r="L320" i="6"/>
  <c r="L193" i="6"/>
  <c r="L305" i="6"/>
  <c r="L182" i="6"/>
  <c r="L210" i="6"/>
  <c r="L121" i="6"/>
  <c r="L263" i="6"/>
  <c r="L242" i="6"/>
  <c r="L120" i="6"/>
  <c r="L248" i="6"/>
  <c r="L367" i="6"/>
  <c r="L142" i="6"/>
  <c r="L326" i="6"/>
  <c r="L129" i="6"/>
  <c r="L325" i="6"/>
  <c r="L258" i="6"/>
  <c r="L309" i="6"/>
  <c r="L250" i="6"/>
  <c r="L351" i="6"/>
  <c r="L278" i="6"/>
  <c r="L140" i="6"/>
  <c r="L174" i="6"/>
  <c r="L146" i="6"/>
  <c r="L241" i="6"/>
  <c r="L207" i="6"/>
  <c r="L192" i="6"/>
  <c r="L338" i="6"/>
  <c r="L294" i="6"/>
  <c r="L217" i="6"/>
  <c r="L301" i="6"/>
  <c r="L191" i="6"/>
  <c r="L180" i="6"/>
  <c r="L335" i="6"/>
  <c r="L346" i="6"/>
  <c r="L306" i="6"/>
  <c r="L131" i="6"/>
  <c r="L208" i="6"/>
  <c r="L273" i="6"/>
  <c r="L225" i="6"/>
  <c r="L255" i="6"/>
  <c r="L243" i="6"/>
  <c r="L119" i="6"/>
  <c r="L238" i="6"/>
  <c r="L136" i="6"/>
  <c r="L356" i="6"/>
  <c r="L245" i="6"/>
  <c r="L329" i="6"/>
  <c r="L135" i="6"/>
  <c r="L220" i="6"/>
  <c r="L227" i="6"/>
  <c r="L288" i="6"/>
  <c r="L269" i="6"/>
  <c r="L122" i="6"/>
  <c r="L262" i="6"/>
  <c r="L304" i="6"/>
  <c r="L332" i="6"/>
  <c r="L228" i="6"/>
  <c r="L178" i="6"/>
  <c r="L256" i="6"/>
  <c r="L253" i="6"/>
  <c r="L317" i="6"/>
  <c r="L173" i="6"/>
  <c r="L177" i="6"/>
  <c r="L158" i="6"/>
  <c r="L186" i="6"/>
  <c r="L203" i="6"/>
  <c r="L318" i="6"/>
  <c r="L300" i="6"/>
  <c r="L229" i="6"/>
  <c r="L347" i="6"/>
  <c r="L350" i="6"/>
  <c r="L145" i="6"/>
  <c r="L161" i="6"/>
  <c r="L185" i="6"/>
  <c r="L313" i="6"/>
  <c r="L224" i="6"/>
  <c r="L234" i="6"/>
  <c r="L348" i="6"/>
  <c r="L251" i="6"/>
  <c r="L267" i="6"/>
  <c r="L286" i="6"/>
  <c r="L280" i="6"/>
  <c r="L163" i="6"/>
  <c r="L349" i="6"/>
  <c r="L172" i="6"/>
  <c r="L281" i="6"/>
  <c r="L141" i="6"/>
  <c r="L283" i="6"/>
  <c r="L279" i="6"/>
  <c r="L345" i="6"/>
  <c r="L226" i="6"/>
  <c r="L296" i="6"/>
  <c r="L368" i="6"/>
  <c r="L175" i="6"/>
  <c r="L152" i="6"/>
  <c r="L289" i="6"/>
  <c r="L200" i="6"/>
  <c r="L134" i="6"/>
  <c r="L261" i="6"/>
  <c r="L323" i="6"/>
  <c r="L205" i="6"/>
  <c r="L275" i="6"/>
  <c r="L246" i="6"/>
  <c r="L358" i="6"/>
  <c r="L336" i="6"/>
  <c r="L196" i="6"/>
  <c r="L282" i="6"/>
  <c r="L221" i="6"/>
  <c r="D374" i="6" a="1"/>
  <c r="D374" i="6" s="1"/>
  <c r="D375" i="6" s="1" a="1"/>
  <c r="D375" i="6" s="1"/>
  <c r="D376" i="6" s="1" a="1"/>
  <c r="D376" i="6" s="1"/>
  <c r="F275" i="6"/>
  <c r="F235" i="6"/>
  <c r="F139" i="6"/>
  <c r="F258" i="6"/>
  <c r="F267" i="6"/>
  <c r="F182" i="6"/>
  <c r="F147" i="6"/>
  <c r="F179" i="6"/>
  <c r="F259" i="6"/>
  <c r="F251" i="6"/>
  <c r="F307" i="6"/>
  <c r="F278" i="6"/>
  <c r="F283" i="6"/>
  <c r="F171" i="6"/>
  <c r="F178" i="6"/>
  <c r="F195" i="6"/>
  <c r="F227" i="6"/>
  <c r="F214" i="6"/>
  <c r="F187" i="6"/>
  <c r="F299" i="6"/>
  <c r="F219" i="6"/>
  <c r="F291" i="6"/>
  <c r="F243" i="6"/>
  <c r="F246" i="6"/>
  <c r="F355" i="6"/>
  <c r="F339" i="6"/>
  <c r="F203" i="6"/>
  <c r="F131" i="6"/>
  <c r="F211" i="6"/>
  <c r="F323" i="6"/>
  <c r="F331" i="6"/>
  <c r="F363" i="6"/>
  <c r="F315" i="6"/>
  <c r="F155" i="6"/>
  <c r="F310" i="6"/>
  <c r="F347" i="6"/>
  <c r="F342" i="6"/>
  <c r="I112" i="6"/>
  <c r="F166" i="6"/>
  <c r="F329" i="6"/>
  <c r="F360" i="6"/>
  <c r="F358" i="6"/>
  <c r="F343" i="6"/>
  <c r="F345" i="6"/>
  <c r="F230" i="6"/>
  <c r="F344" i="6"/>
  <c r="F366" i="6"/>
  <c r="F318" i="6"/>
  <c r="F369" i="6"/>
  <c r="F361" i="6"/>
  <c r="F350" i="6"/>
  <c r="F321" i="6"/>
  <c r="F337" i="6"/>
  <c r="F177" i="6"/>
  <c r="F277" i="6"/>
  <c r="F160" i="6"/>
  <c r="F174" i="6"/>
  <c r="F292" i="6"/>
  <c r="F135" i="6"/>
  <c r="F231" i="6"/>
  <c r="F257" i="6"/>
  <c r="F201" i="6"/>
  <c r="F333" i="6"/>
  <c r="F210" i="6"/>
  <c r="F295" i="6"/>
  <c r="F274" i="6"/>
  <c r="F298" i="6"/>
  <c r="F262" i="6"/>
  <c r="F216" i="6"/>
  <c r="F121" i="6"/>
  <c r="F145" i="6"/>
  <c r="F183" i="6"/>
  <c r="F290" i="6"/>
  <c r="F309" i="6"/>
  <c r="F133" i="6"/>
  <c r="F116" i="6"/>
  <c r="F268" i="6"/>
  <c r="F340" i="6"/>
  <c r="F157" i="6"/>
  <c r="F238" i="6"/>
  <c r="F260" i="6"/>
  <c r="F272" i="6"/>
  <c r="F189" i="6"/>
  <c r="F143" i="6"/>
  <c r="F176" i="6"/>
  <c r="F255" i="6"/>
  <c r="F128" i="6"/>
  <c r="F304" i="6"/>
  <c r="F190" i="6"/>
  <c r="F209" i="6"/>
  <c r="F239" i="6"/>
  <c r="F129" i="6"/>
  <c r="F208" i="6"/>
  <c r="F326" i="6"/>
  <c r="F244" i="6"/>
  <c r="F167" i="6"/>
  <c r="F170" i="6"/>
  <c r="F193" i="6"/>
  <c r="F184" i="6"/>
  <c r="F364" i="6"/>
  <c r="F368" i="6"/>
  <c r="F236" i="6"/>
  <c r="F226" i="6"/>
  <c r="F319" i="6"/>
  <c r="F353" i="6"/>
  <c r="F296" i="6"/>
  <c r="F172" i="6"/>
  <c r="F132" i="6"/>
  <c r="F233" i="6"/>
  <c r="F311" i="6"/>
  <c r="F359" i="6"/>
  <c r="F213" i="6"/>
  <c r="F357" i="6"/>
  <c r="F287" i="6"/>
  <c r="F217" i="6"/>
  <c r="F264" i="6"/>
  <c r="F252" i="6"/>
  <c r="F237" i="6"/>
  <c r="F119" i="6"/>
  <c r="F348" i="6"/>
  <c r="F328" i="6"/>
  <c r="F249" i="6"/>
  <c r="F336" i="6"/>
  <c r="F148" i="6"/>
  <c r="F158" i="6"/>
  <c r="F289" i="6"/>
  <c r="F312" i="6"/>
  <c r="F334" i="6"/>
  <c r="F180" i="6"/>
  <c r="F335" i="6"/>
  <c r="F288" i="6"/>
  <c r="F279" i="6"/>
  <c r="F218" i="6"/>
  <c r="F212" i="6"/>
  <c r="F144" i="6"/>
  <c r="F327" i="6"/>
  <c r="F332" i="6"/>
  <c r="F325" i="6"/>
  <c r="F117" i="6"/>
  <c r="F261" i="6"/>
  <c r="F162" i="6"/>
  <c r="F300" i="6"/>
  <c r="F149" i="6"/>
  <c r="F161" i="6"/>
  <c r="F313" i="6"/>
  <c r="F152" i="6"/>
  <c r="F222" i="6"/>
  <c r="F192" i="6"/>
  <c r="F137" i="6"/>
  <c r="F294" i="6"/>
  <c r="F269" i="6"/>
  <c r="F242" i="6"/>
  <c r="F224" i="6"/>
  <c r="F173" i="6"/>
  <c r="F159" i="6"/>
  <c r="F134" i="6"/>
  <c r="F314" i="6"/>
  <c r="F367" i="6"/>
  <c r="F197" i="6"/>
  <c r="F142" i="6"/>
  <c r="F228" i="6"/>
  <c r="F297" i="6"/>
  <c r="F254" i="6"/>
  <c r="F141" i="6"/>
  <c r="F207" i="6"/>
  <c r="F240" i="6"/>
  <c r="F286" i="6"/>
  <c r="F156" i="6"/>
  <c r="F200" i="6"/>
  <c r="F316" i="6"/>
  <c r="F153" i="6"/>
  <c r="F122" i="6"/>
  <c r="F194" i="6"/>
  <c r="F305" i="6"/>
  <c r="F263" i="6"/>
  <c r="F245" i="6"/>
  <c r="F276" i="6"/>
  <c r="F285" i="6"/>
  <c r="F270" i="6"/>
  <c r="F175" i="6"/>
  <c r="F215" i="6"/>
  <c r="F338" i="6"/>
  <c r="F185" i="6"/>
  <c r="F346" i="6"/>
  <c r="F186" i="6"/>
  <c r="F271" i="6"/>
  <c r="F181" i="6"/>
  <c r="F154" i="6"/>
  <c r="F234" i="6"/>
  <c r="F265" i="6"/>
  <c r="F120" i="6"/>
  <c r="F349" i="6"/>
  <c r="F266" i="6"/>
  <c r="F253" i="6"/>
  <c r="F293" i="6"/>
  <c r="F199" i="6"/>
  <c r="F146" i="6"/>
  <c r="F308" i="6"/>
  <c r="F168" i="6"/>
  <c r="F256" i="6"/>
  <c r="F206" i="6"/>
  <c r="F301" i="6"/>
  <c r="F164" i="6"/>
  <c r="F140" i="6"/>
  <c r="F281" i="6"/>
  <c r="F196" i="6"/>
  <c r="F198" i="6"/>
  <c r="F138" i="6"/>
  <c r="F225" i="6"/>
  <c r="F188" i="6"/>
  <c r="F202" i="6"/>
  <c r="F125" i="6"/>
  <c r="F191" i="6"/>
  <c r="F205" i="6"/>
  <c r="F221" i="6"/>
  <c r="F352" i="6"/>
  <c r="F247" i="6"/>
  <c r="F302" i="6"/>
  <c r="F250" i="6"/>
  <c r="F306" i="6"/>
  <c r="F232" i="6"/>
  <c r="F136" i="6"/>
  <c r="F282" i="6"/>
  <c r="F365" i="6"/>
  <c r="F320" i="6"/>
  <c r="F273" i="6"/>
  <c r="F284" i="6"/>
  <c r="F330" i="6"/>
  <c r="F324" i="6"/>
  <c r="F229" i="6"/>
  <c r="F126" i="6"/>
  <c r="F127" i="6"/>
  <c r="F151" i="6"/>
  <c r="F204" i="6"/>
  <c r="F303" i="6"/>
  <c r="F351" i="6"/>
  <c r="F354" i="6"/>
  <c r="F317" i="6"/>
  <c r="F362" i="6"/>
  <c r="F280" i="6"/>
  <c r="F169" i="6"/>
  <c r="F356" i="6"/>
  <c r="F223" i="6"/>
  <c r="F220" i="6"/>
  <c r="F124" i="6"/>
  <c r="F241" i="6"/>
  <c r="F165" i="6"/>
  <c r="F322" i="6"/>
  <c r="F341" i="6"/>
  <c r="F248" i="6"/>
  <c r="C376" i="6" l="1" a="1"/>
  <c r="C376" i="6" s="1"/>
  <c r="L112" i="6"/>
  <c r="F112" i="6"/>
  <c r="C377" i="6" l="1" a="1"/>
  <c r="C377" i="6" s="1"/>
  <c r="C378" i="6" l="1" a="1"/>
  <c r="C378" i="6" s="1"/>
  <c r="C379" i="6" l="1" a="1"/>
  <c r="C379" i="6" s="1"/>
  <c r="C380" i="6" s="1" a="1"/>
  <c r="C380" i="6" s="1"/>
  <c r="C381" i="6" s="1" a="1"/>
  <c r="C381" i="6" s="1"/>
  <c r="C382" i="6" s="1" a="1"/>
  <c r="C382" i="6" s="1"/>
  <c r="C383" i="6" s="1" a="1"/>
  <c r="C383" i="6" s="1"/>
  <c r="C384" i="6" s="1" a="1"/>
  <c r="C384" i="6" s="1"/>
  <c r="C385" i="6" s="1" a="1"/>
  <c r="C385" i="6" s="1"/>
  <c r="C386" i="6" s="1" a="1"/>
  <c r="C386" i="6" s="1"/>
  <c r="C387" i="6" s="1" a="1"/>
  <c r="C387" i="6" s="1"/>
  <c r="C388" i="6" s="1" a="1"/>
  <c r="C388" i="6" s="1"/>
  <c r="C389" i="6" s="1" a="1"/>
  <c r="C389" i="6" s="1"/>
  <c r="C390" i="6" s="1" a="1"/>
  <c r="C390" i="6" s="1"/>
  <c r="C391" i="6" s="1" a="1"/>
  <c r="C391" i="6" s="1"/>
  <c r="C392" i="6" s="1" a="1"/>
  <c r="C392" i="6" s="1"/>
  <c r="C393" i="6" s="1" a="1"/>
  <c r="C393" i="6" s="1"/>
  <c r="C394" i="6" s="1" a="1"/>
  <c r="C394" i="6" s="1"/>
  <c r="C395" i="6" s="1" a="1"/>
  <c r="C395" i="6" s="1"/>
  <c r="C396" i="6" s="1" a="1"/>
  <c r="C396" i="6" s="1"/>
  <c r="C397" i="6" s="1" a="1"/>
  <c r="C397" i="6" s="1"/>
  <c r="C398" i="6" s="1" a="1"/>
  <c r="C398" i="6" s="1"/>
  <c r="C399" i="6" s="1" a="1"/>
  <c r="C399" i="6" s="1"/>
  <c r="C400" i="6" s="1" a="1"/>
  <c r="C400" i="6" s="1"/>
  <c r="C401" i="6" s="1" a="1"/>
  <c r="C401" i="6" s="1"/>
  <c r="C402" i="6" s="1" a="1"/>
  <c r="C402" i="6" s="1"/>
  <c r="C403" i="6" s="1" a="1"/>
  <c r="C403" i="6" s="1"/>
  <c r="C404" i="6" s="1" a="1"/>
  <c r="C404" i="6" s="1"/>
  <c r="C405" i="6" s="1" a="1"/>
  <c r="C405" i="6" s="1"/>
  <c r="C406" i="6" s="1" a="1"/>
  <c r="C406" i="6" s="1"/>
  <c r="C407" i="6" s="1" a="1"/>
  <c r="C407" i="6" s="1"/>
  <c r="C408" i="6" s="1" a="1"/>
  <c r="C408" i="6" s="1"/>
  <c r="C409" i="6" s="1" a="1"/>
  <c r="C409" i="6" s="1"/>
  <c r="C410" i="6" s="1" a="1"/>
  <c r="C410" i="6" s="1"/>
  <c r="C411" i="6" s="1" a="1"/>
  <c r="C411" i="6" s="1"/>
  <c r="C412" i="6" s="1" a="1"/>
  <c r="C412" i="6" s="1"/>
  <c r="C413" i="6" s="1" a="1"/>
  <c r="C413" i="6" s="1"/>
  <c r="C414" i="6" s="1" a="1"/>
  <c r="C414" i="6" s="1"/>
  <c r="C415" i="6" s="1" a="1"/>
  <c r="C415" i="6" s="1"/>
  <c r="C416" i="6" s="1" a="1"/>
  <c r="C416" i="6" s="1"/>
</calcChain>
</file>

<file path=xl/sharedStrings.xml><?xml version="1.0" encoding="utf-8"?>
<sst xmlns="http://schemas.openxmlformats.org/spreadsheetml/2006/main" count="472" uniqueCount="220">
  <si>
    <t>Math</t>
    <phoneticPr fontId="3"/>
  </si>
  <si>
    <t>double</t>
    <phoneticPr fontId="3"/>
  </si>
  <si>
    <t>&lt; CALC errors</t>
    <phoneticPr fontId="3"/>
  </si>
  <si>
    <t>~ digits</t>
    <phoneticPr fontId="3"/>
  </si>
  <si>
    <t>~ …</t>
    <phoneticPr fontId="3"/>
  </si>
  <si>
    <t>&lt; precise in computers</t>
    <phoneticPr fontId="3"/>
  </si>
  <si>
    <t>Discrete mathematics</t>
    <phoneticPr fontId="3"/>
  </si>
  <si>
    <t>Field</t>
    <phoneticPr fontId="3"/>
  </si>
  <si>
    <t>definition:</t>
    <phoneticPr fontId="3"/>
  </si>
  <si>
    <t>distributive</t>
    <phoneticPr fontId="3"/>
  </si>
  <si>
    <t>left distributive</t>
    <phoneticPr fontId="3"/>
  </si>
  <si>
    <t>right distributive</t>
    <phoneticPr fontId="3"/>
  </si>
  <si>
    <t>an addition rule: +</t>
    <phoneticPr fontId="3"/>
  </si>
  <si>
    <t>a multiplication rule: *</t>
    <phoneticPr fontId="3"/>
  </si>
  <si>
    <t>a set: F</t>
    <phoneticPr fontId="3"/>
  </si>
  <si>
    <t>inverse elements exist</t>
    <phoneticPr fontId="3"/>
  </si>
  <si>
    <t>Identitiy element exists</t>
    <phoneticPr fontId="3"/>
  </si>
  <si>
    <t>commutable</t>
    <phoneticPr fontId="3"/>
  </si>
  <si>
    <t>Group</t>
    <phoneticPr fontId="3"/>
  </si>
  <si>
    <t>&gt; "discrete math"</t>
    <phoneticPr fontId="3"/>
  </si>
  <si>
    <t>concept</t>
    <phoneticPr fontId="3"/>
  </si>
  <si>
    <t>Rational Numbers</t>
    <phoneticPr fontId="3"/>
  </si>
  <si>
    <t>Silver Numbers</t>
    <phoneticPr fontId="3"/>
  </si>
  <si>
    <t>Numbers(Integers)</t>
    <phoneticPr fontId="3"/>
  </si>
  <si>
    <t>Eliminating "double"</t>
    <phoneticPr fontId="3"/>
  </si>
  <si>
    <t>Integers</t>
    <phoneticPr fontId="3"/>
  </si>
  <si>
    <t>Complex Numbers</t>
    <phoneticPr fontId="3"/>
  </si>
  <si>
    <t>Newton Method</t>
    <phoneticPr fontId="3"/>
  </si>
  <si>
    <t>some origami Axioms require to solve</t>
    <phoneticPr fontId="3"/>
  </si>
  <si>
    <t>Quadratic Equation</t>
    <phoneticPr fontId="3"/>
  </si>
  <si>
    <t>Axiom 3</t>
    <phoneticPr fontId="3"/>
  </si>
  <si>
    <t>Axiom 5</t>
    <phoneticPr fontId="3"/>
  </si>
  <si>
    <t>Axiom 7</t>
    <phoneticPr fontId="3"/>
  </si>
  <si>
    <t>+</t>
    <phoneticPr fontId="3"/>
  </si>
  <si>
    <t>*</t>
    <phoneticPr fontId="3"/>
  </si>
  <si>
    <t>-</t>
    <phoneticPr fontId="3"/>
  </si>
  <si>
    <t>/</t>
    <phoneticPr fontId="3"/>
  </si>
  <si>
    <t>, while DEFOX implements only 4 arithmetic operations:</t>
    <phoneticPr fontId="3"/>
  </si>
  <si>
    <t>Approximation</t>
    <phoneticPr fontId="3"/>
  </si>
  <si>
    <t>DEFOX tries to approximate these roots by solving the equation by Newton Method</t>
    <phoneticPr fontId="3"/>
  </si>
  <si>
    <t>Here, we focusing on solving Quadratic equations;</t>
    <phoneticPr fontId="3"/>
  </si>
  <si>
    <t>Quadraic Numbers</t>
    <phoneticPr fontId="3"/>
  </si>
  <si>
    <t>…</t>
    <phoneticPr fontId="3"/>
  </si>
  <si>
    <t>reccurence relaion</t>
    <phoneticPr fontId="3"/>
  </si>
  <si>
    <t>Quadraic Equation</t>
    <phoneticPr fontId="3"/>
  </si>
  <si>
    <t>Newton Method is one of the fastest solver algorithm given by a</t>
    <phoneticPr fontId="3"/>
  </si>
  <si>
    <t>Polynomial Equations</t>
    <phoneticPr fontId="3"/>
  </si>
  <si>
    <t>It is also known as "generally unstable method" wrt the initial value</t>
    <phoneticPr fontId="3"/>
  </si>
  <si>
    <t>But some techniques can eliminate such unstabilities</t>
    <phoneticPr fontId="3"/>
  </si>
  <si>
    <t>and the the larger root:</t>
    <phoneticPr fontId="3"/>
  </si>
  <si>
    <t>and it can be proven that</t>
    <phoneticPr fontId="3"/>
  </si>
  <si>
    <t>where</t>
    <phoneticPr fontId="3"/>
  </si>
  <si>
    <t>Newton method gives</t>
    <phoneticPr fontId="3"/>
  </si>
  <si>
    <t>Test</t>
    <phoneticPr fontId="3"/>
  </si>
  <si>
    <t>C</t>
    <phoneticPr fontId="3"/>
  </si>
  <si>
    <t>iteration</t>
    <phoneticPr fontId="3"/>
  </si>
  <si>
    <t>through the definition</t>
    <phoneticPr fontId="3"/>
  </si>
  <si>
    <t>, it leads to be sufficient to have this square root approximation (B=0)</t>
    <phoneticPr fontId="3"/>
  </si>
  <si>
    <r>
      <t>√</t>
    </r>
    <r>
      <rPr>
        <sz val="11"/>
        <color theme="1"/>
        <rFont val="游ゴシック"/>
        <family val="2"/>
        <charset val="128"/>
      </rPr>
      <t>C</t>
    </r>
    <phoneticPr fontId="3"/>
  </si>
  <si>
    <t>x</t>
    <phoneticPr fontId="3"/>
  </si>
  <si>
    <t>C5</t>
    <phoneticPr fontId="3"/>
  </si>
  <si>
    <t>C10</t>
    <phoneticPr fontId="3"/>
  </si>
  <si>
    <t>C20</t>
    <phoneticPr fontId="3"/>
  </si>
  <si>
    <t>ensures all the x positive</t>
    <phoneticPr fontId="3"/>
  </si>
  <si>
    <t>error%</t>
    <phoneticPr fontId="3"/>
  </si>
  <si>
    <t>Frac</t>
    <phoneticPr fontId="3"/>
  </si>
  <si>
    <t>n</t>
    <phoneticPr fontId="3"/>
  </si>
  <si>
    <t>d</t>
    <phoneticPr fontId="3"/>
  </si>
  <si>
    <t>numerator</t>
    <phoneticPr fontId="3"/>
  </si>
  <si>
    <t>denominator</t>
    <phoneticPr fontId="3"/>
  </si>
  <si>
    <t>add</t>
    <phoneticPr fontId="3"/>
  </si>
  <si>
    <t>inv</t>
    <phoneticPr fontId="3"/>
  </si>
  <si>
    <t>~ Rational Numbers</t>
    <phoneticPr fontId="3"/>
  </si>
  <si>
    <t>n0</t>
    <phoneticPr fontId="3"/>
  </si>
  <si>
    <t>d0</t>
    <phoneticPr fontId="3"/>
  </si>
  <si>
    <t>d</t>
    <phoneticPr fontId="3"/>
  </si>
  <si>
    <t>n1</t>
    <phoneticPr fontId="3"/>
  </si>
  <si>
    <t>d1</t>
    <phoneticPr fontId="3"/>
  </si>
  <si>
    <t>n2</t>
    <phoneticPr fontId="3"/>
  </si>
  <si>
    <t>d2</t>
    <phoneticPr fontId="3"/>
  </si>
  <si>
    <t>n0</t>
    <phoneticPr fontId="3"/>
  </si>
  <si>
    <t>d0</t>
    <phoneticPr fontId="3"/>
  </si>
  <si>
    <t>n</t>
    <phoneticPr fontId="3"/>
  </si>
  <si>
    <t>vs n/d</t>
    <phoneticPr fontId="3"/>
  </si>
  <si>
    <t>vs n0/d0</t>
    <phoneticPr fontId="3"/>
  </si>
  <si>
    <t>mul</t>
    <phoneticPr fontId="3"/>
  </si>
  <si>
    <t>neg</t>
    <phoneticPr fontId="3"/>
  </si>
  <si>
    <t>n1</t>
    <phoneticPr fontId="3"/>
  </si>
  <si>
    <t>vs -n1/d1</t>
    <phoneticPr fontId="3"/>
  </si>
  <si>
    <t>vs n1/d1 * n2/d2</t>
    <phoneticPr fontId="3"/>
  </si>
  <si>
    <t>vs d1/n1</t>
    <phoneticPr fontId="3"/>
  </si>
  <si>
    <t>constructed only from "integers"</t>
    <phoneticPr fontId="3"/>
  </si>
  <si>
    <t>with equality relation</t>
    <phoneticPr fontId="3"/>
  </si>
  <si>
    <t>all elements makes a Abelian Group in +</t>
    <phoneticPr fontId="3"/>
  </si>
  <si>
    <t>non zero (defiend by avobe Abelian Group)</t>
    <phoneticPr fontId="3"/>
  </si>
  <si>
    <t xml:space="preserve"> elements makes a Group in *</t>
    <phoneticPr fontId="3"/>
  </si>
  <si>
    <t>*Group:</t>
    <phoneticPr fontId="3"/>
  </si>
  <si>
    <t>*Abelian group</t>
    <phoneticPr fontId="3"/>
  </si>
  <si>
    <t>Monoid</t>
    <phoneticPr fontId="3"/>
  </si>
  <si>
    <t>associativity ~ Semigroup</t>
    <phoneticPr fontId="3"/>
  </si>
  <si>
    <t>x</t>
    <phoneticPr fontId="3"/>
  </si>
  <si>
    <t>mod</t>
    <phoneticPr fontId="3"/>
  </si>
  <si>
    <t>x^2</t>
    <phoneticPr fontId="3"/>
  </si>
  <si>
    <t>x notin M_p</t>
    <phoneticPr fontId="3"/>
  </si>
  <si>
    <t>x notin U_p M_p</t>
    <phoneticPr fontId="3"/>
  </si>
  <si>
    <t>goto Approx</t>
    <phoneticPr fontId="3"/>
  </si>
  <si>
    <t>choose p= 256, 9, 5, 7, 13, 17, 9…</t>
    <phoneticPr fontId="3"/>
  </si>
  <si>
    <t>Perfect Square (Integers)</t>
    <phoneticPr fontId="3"/>
  </si>
  <si>
    <t>~ refer perfect squares for those 2 integers</t>
    <phoneticPr fontId="3"/>
  </si>
  <si>
    <t>M_255</t>
    <phoneticPr fontId="3"/>
  </si>
  <si>
    <t>M_9</t>
    <phoneticPr fontId="3"/>
  </si>
  <si>
    <t>M_5</t>
    <phoneticPr fontId="3"/>
  </si>
  <si>
    <t>* Mod List</t>
    <phoneticPr fontId="3"/>
  </si>
  <si>
    <t>otherwise, retun NAN</t>
    <phoneticPr fontId="3"/>
  </si>
  <si>
    <t>*fail</t>
    <phoneticPr fontId="3"/>
  </si>
  <si>
    <t>Quad</t>
    <phoneticPr fontId="3"/>
  </si>
  <si>
    <t>Binarion</t>
    <phoneticPr fontId="3"/>
  </si>
  <si>
    <t>, more generally, more essencialy,</t>
    <phoneticPr fontId="3"/>
  </si>
  <si>
    <t>split complex numbers</t>
    <phoneticPr fontId="3"/>
  </si>
  <si>
    <t>complex numbers</t>
    <phoneticPr fontId="3"/>
  </si>
  <si>
    <t>dual numbers</t>
    <phoneticPr fontId="3"/>
  </si>
  <si>
    <t xml:space="preserve"> with two components </t>
    <phoneticPr fontId="3"/>
  </si>
  <si>
    <t>~ following 3 types of Unitals</t>
    <phoneticPr fontId="3"/>
  </si>
  <si>
    <t>* unital ~ a field without the inverse property</t>
    <phoneticPr fontId="3"/>
  </si>
  <si>
    <t>* the only binarion, be a field</t>
    <phoneticPr fontId="3"/>
  </si>
  <si>
    <t>Dual</t>
    <phoneticPr fontId="3"/>
  </si>
  <si>
    <t>~ auto differentiation</t>
    <phoneticPr fontId="3"/>
  </si>
  <si>
    <t>v</t>
    <phoneticPr fontId="3"/>
  </si>
  <si>
    <t>d</t>
    <phoneticPr fontId="3"/>
  </si>
  <si>
    <t>derivetive</t>
    <phoneticPr fontId="3"/>
  </si>
  <si>
    <t>value</t>
    <phoneticPr fontId="3"/>
  </si>
  <si>
    <t>mul</t>
    <phoneticPr fontId="3"/>
  </si>
  <si>
    <t>neg</t>
    <phoneticPr fontId="3"/>
  </si>
  <si>
    <t>f</t>
    <phoneticPr fontId="3"/>
  </si>
  <si>
    <t>f(x)</t>
    <phoneticPr fontId="3"/>
  </si>
  <si>
    <t>v</t>
    <phoneticPr fontId="3"/>
  </si>
  <si>
    <t>f'(x)</t>
    <phoneticPr fontId="3"/>
  </si>
  <si>
    <t xml:space="preserve">constant function ~ </t>
    <phoneticPr fontId="3"/>
  </si>
  <si>
    <t>test#</t>
    <phoneticPr fontId="3"/>
  </si>
  <si>
    <t>f(x)=x</t>
    <phoneticPr fontId="3"/>
  </si>
  <si>
    <t>f1</t>
    <phoneticPr fontId="3"/>
  </si>
  <si>
    <t>f2</t>
    <phoneticPr fontId="3"/>
  </si>
  <si>
    <t>v1</t>
    <phoneticPr fontId="3"/>
  </si>
  <si>
    <t>v2</t>
    <phoneticPr fontId="3"/>
  </si>
  <si>
    <t>test</t>
    <phoneticPr fontId="3"/>
  </si>
  <si>
    <t>v</t>
    <phoneticPr fontId="3"/>
  </si>
  <si>
    <t>d</t>
    <phoneticPr fontId="3"/>
  </si>
  <si>
    <t>f(x)</t>
    <phoneticPr fontId="3"/>
  </si>
  <si>
    <t>f'(x)</t>
    <phoneticPr fontId="3"/>
  </si>
  <si>
    <t>f(x)=2x</t>
    <phoneticPr fontId="3"/>
  </si>
  <si>
    <t>f(x)=x^2</t>
    <phoneticPr fontId="3"/>
  </si>
  <si>
    <t>f(x)=x^3</t>
    <phoneticPr fontId="3"/>
  </si>
  <si>
    <t>~ leipnitz' rule</t>
    <phoneticPr fontId="3"/>
  </si>
  <si>
    <t>f(x)=-x</t>
    <phoneticPr fontId="3"/>
  </si>
  <si>
    <t>f(x)=1/x</t>
    <phoneticPr fontId="3"/>
  </si>
  <si>
    <t>f(x)=x+24</t>
    <phoneticPr fontId="3"/>
  </si>
  <si>
    <t>f(x)=1/x/x</t>
    <phoneticPr fontId="3"/>
  </si>
  <si>
    <t>sqr</t>
    <phoneticPr fontId="3"/>
  </si>
  <si>
    <t>sqr</t>
    <phoneticPr fontId="3"/>
  </si>
  <si>
    <t>f(x)=sqrt(x)</t>
    <phoneticPr fontId="3"/>
  </si>
  <si>
    <t>f'(x)=0</t>
    <phoneticPr fontId="3"/>
  </si>
  <si>
    <t>f'(x)=-1/x/x</t>
    <phoneticPr fontId="3"/>
  </si>
  <si>
    <t>f'(x)=-/x^3</t>
    <phoneticPr fontId="3"/>
  </si>
  <si>
    <t>f'</t>
    <phoneticPr fontId="3"/>
  </si>
  <si>
    <t>f(x)=0</t>
    <phoneticPr fontId="3"/>
  </si>
  <si>
    <t>f(x)=-1</t>
    <phoneticPr fontId="3"/>
  </si>
  <si>
    <t>f'</t>
    <phoneticPr fontId="3"/>
  </si>
  <si>
    <t>f'(x)=0</t>
    <phoneticPr fontId="3"/>
  </si>
  <si>
    <t>f'(x)=1</t>
    <phoneticPr fontId="3"/>
  </si>
  <si>
    <t>f'(x)=2</t>
    <phoneticPr fontId="3"/>
  </si>
  <si>
    <t>f'(x)=0</t>
    <phoneticPr fontId="3"/>
  </si>
  <si>
    <t>f'(x)=2x</t>
    <phoneticPr fontId="3"/>
  </si>
  <si>
    <t>f'(x)=3x^2</t>
    <phoneticPr fontId="3"/>
  </si>
  <si>
    <t>f'(x)=0</t>
    <phoneticPr fontId="3"/>
  </si>
  <si>
    <t>f'(x)=1/2/sqrt(x)</t>
    <phoneticPr fontId="3"/>
  </si>
  <si>
    <t>f(x)=x</t>
    <phoneticPr fontId="3"/>
  </si>
  <si>
    <t>f'(x)=1</t>
    <phoneticPr fontId="3"/>
  </si>
  <si>
    <t>Split Complex Numbers</t>
    <phoneticPr fontId="3"/>
  </si>
  <si>
    <t>~ silver / gold / dynamic rectangle grid points</t>
    <phoneticPr fontId="3"/>
  </si>
  <si>
    <t>a</t>
    <phoneticPr fontId="3"/>
  </si>
  <si>
    <t>b</t>
    <phoneticPr fontId="3"/>
  </si>
  <si>
    <t>nan</t>
    <phoneticPr fontId="3"/>
  </si>
  <si>
    <t>c</t>
    <phoneticPr fontId="3"/>
  </si>
  <si>
    <t>test</t>
    <phoneticPr fontId="3"/>
  </si>
  <si>
    <t>r</t>
    <phoneticPr fontId="3"/>
  </si>
  <si>
    <t>b</t>
    <phoneticPr fontId="3"/>
  </si>
  <si>
    <t>a</t>
    <phoneticPr fontId="3"/>
  </si>
  <si>
    <t>a1</t>
    <phoneticPr fontId="3"/>
  </si>
  <si>
    <t>b1</t>
    <phoneticPr fontId="3"/>
  </si>
  <si>
    <t>a2</t>
    <phoneticPr fontId="3"/>
  </si>
  <si>
    <t>b2</t>
    <phoneticPr fontId="3"/>
  </si>
  <si>
    <t xml:space="preserve"> </t>
    <phoneticPr fontId="3"/>
  </si>
  <si>
    <t>v1</t>
    <phoneticPr fontId="3"/>
  </si>
  <si>
    <t>v2</t>
    <phoneticPr fontId="3"/>
  </si>
  <si>
    <t>* nontrivial indeponent leads zero divizors</t>
    <phoneticPr fontId="3"/>
  </si>
  <si>
    <t>zero devisors do not allow the ring being a Field:</t>
    <phoneticPr fontId="3"/>
  </si>
  <si>
    <t>the existence of arbitrary inverse leads</t>
    <phoneticPr fontId="3"/>
  </si>
  <si>
    <t>, which  contradicts n is nontrivial</t>
    <phoneticPr fontId="3"/>
  </si>
  <si>
    <t>if</t>
    <phoneticPr fontId="3"/>
  </si>
  <si>
    <t>if</t>
    <phoneticPr fontId="3"/>
  </si>
  <si>
    <t>otherwise</t>
    <phoneticPr fontId="3"/>
  </si>
  <si>
    <t>nan</t>
    <phoneticPr fontId="3"/>
  </si>
  <si>
    <t>nan</t>
    <phoneticPr fontId="3"/>
  </si>
  <si>
    <t>otherwise</t>
    <phoneticPr fontId="3"/>
  </si>
  <si>
    <t>if</t>
    <phoneticPr fontId="3"/>
  </si>
  <si>
    <t>Composite Split Complex Numbers</t>
    <phoneticPr fontId="3"/>
  </si>
  <si>
    <t>~ 11.25 / 15 degrees grid points</t>
    <phoneticPr fontId="3"/>
  </si>
  <si>
    <t>aa</t>
    <phoneticPr fontId="3"/>
  </si>
  <si>
    <t>ba</t>
    <phoneticPr fontId="3"/>
  </si>
  <si>
    <t>ab</t>
    <phoneticPr fontId="3"/>
  </si>
  <si>
    <t>bb</t>
    <phoneticPr fontId="3"/>
  </si>
  <si>
    <t xml:space="preserve">composed from Split Number with </t>
    <phoneticPr fontId="3"/>
  </si>
  <si>
    <t>t</t>
    <phoneticPr fontId="3"/>
  </si>
  <si>
    <t>a</t>
    <phoneticPr fontId="3"/>
  </si>
  <si>
    <t>aa</t>
    <phoneticPr fontId="3"/>
  </si>
  <si>
    <t>ba</t>
    <phoneticPr fontId="3"/>
  </si>
  <si>
    <t>ba</t>
    <phoneticPr fontId="3"/>
  </si>
  <si>
    <t>bb</t>
    <phoneticPr fontId="3"/>
  </si>
  <si>
    <t>r_a</t>
    <phoneticPr fontId="3"/>
  </si>
  <si>
    <t>r_b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</si>
</sst>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游ゴシック"/>
      <family val="2"/>
      <charset val="128"/>
    </font>
    <font>
      <sz val="14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color theme="1"/>
      <name val="游ゴシック"/>
      <family val="2"/>
      <charset val="128"/>
    </font>
    <font>
      <sz val="11"/>
      <color theme="0"/>
      <name val="游ゴシック"/>
      <family val="2"/>
      <charset val="128"/>
    </font>
    <font>
      <sz val="11"/>
      <color theme="0"/>
      <name val="游ゴシック"/>
      <family val="3"/>
      <charset val="128"/>
    </font>
    <font>
      <b/>
      <sz val="14"/>
      <color indexed="8"/>
      <name val="游ゴシック"/>
      <family val="3"/>
      <charset val="128"/>
    </font>
    <font>
      <sz val="14"/>
      <color theme="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Font="1" applyFill="1" applyBorder="1">
      <alignment vertical="center"/>
    </xf>
    <xf numFmtId="10" fontId="0" fillId="0" borderId="2" xfId="2" applyNumberFormat="1" applyFont="1" applyBorder="1">
      <alignment vertical="center"/>
    </xf>
    <xf numFmtId="0" fontId="9" fillId="3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8" fillId="3" borderId="2" xfId="0" applyFont="1" applyFill="1" applyBorder="1">
      <alignment vertical="center"/>
    </xf>
    <xf numFmtId="0" fontId="9" fillId="3" borderId="9" xfId="0" applyFont="1" applyFill="1" applyBorder="1">
      <alignment vertical="center"/>
    </xf>
    <xf numFmtId="0" fontId="8" fillId="3" borderId="8" xfId="0" applyFont="1" applyFill="1" applyBorder="1">
      <alignment vertical="center"/>
    </xf>
    <xf numFmtId="0" fontId="8" fillId="3" borderId="9" xfId="0" applyFont="1" applyFill="1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>
      <alignment vertical="center"/>
    </xf>
    <xf numFmtId="0" fontId="8" fillId="3" borderId="3" xfId="0" applyFont="1" applyFill="1" applyBorder="1">
      <alignment vertical="center"/>
    </xf>
    <xf numFmtId="0" fontId="11" fillId="0" borderId="1" xfId="0" applyFont="1" applyBorder="1">
      <alignment vertical="center"/>
    </xf>
    <xf numFmtId="0" fontId="8" fillId="3" borderId="13" xfId="0" applyFont="1" applyFill="1" applyBorder="1">
      <alignment vertical="center"/>
    </xf>
    <xf numFmtId="0" fontId="9" fillId="3" borderId="13" xfId="0" applyFont="1" applyFill="1" applyBorder="1">
      <alignment vertical="center"/>
    </xf>
    <xf numFmtId="0" fontId="8" fillId="3" borderId="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8" fillId="3" borderId="14" xfId="0" applyFont="1" applyFill="1" applyBorder="1">
      <alignment vertical="center"/>
    </xf>
    <xf numFmtId="0" fontId="8" fillId="3" borderId="5" xfId="0" applyFont="1" applyFill="1" applyBorder="1">
      <alignment vertical="center"/>
    </xf>
  </cellXfs>
  <cellStyles count="4">
    <cellStyle name="パーセント" xfId="2" builtinId="5"/>
    <cellStyle name="標準" xfId="0" builtinId="0"/>
    <cellStyle name="標準 2" xfId="1"/>
    <cellStyle name="標準 2 2" xfId="3"/>
  </cellStyles>
  <dxfs count="4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nm!$E$43</c:f>
          <c:strCache>
            <c:ptCount val="1"/>
            <c:pt idx="0">
              <c:v>error%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nm!$E$43</c:f>
              <c:strCache>
                <c:ptCount val="1"/>
                <c:pt idx="0">
                  <c:v>error%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nm!$C$44:$C$64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nm!$E$44:$E$64</c:f>
              <c:numCache>
                <c:formatCode>0.00%</c:formatCode>
                <c:ptCount val="21"/>
                <c:pt idx="0">
                  <c:v>10</c:v>
                </c:pt>
                <c:pt idx="1">
                  <c:v>4.5454545454545459</c:v>
                </c:pt>
                <c:pt idx="2">
                  <c:v>1.8628912071535022</c:v>
                </c:pt>
                <c:pt idx="3">
                  <c:v>0.60609422408690228</c:v>
                </c:pt>
                <c:pt idx="4">
                  <c:v>0.11436135033744677</c:v>
                </c:pt>
                <c:pt idx="5">
                  <c:v>5.8681676491398882E-3</c:v>
                </c:pt>
                <c:pt idx="6">
                  <c:v>1.711724889319477E-5</c:v>
                </c:pt>
                <c:pt idx="7">
                  <c:v>1.4649770285757313E-10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089280"/>
        <c:axId val="1924090368"/>
      </c:scatterChart>
      <c:valAx>
        <c:axId val="192408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24090368"/>
        <c:crosses val="autoZero"/>
        <c:crossBetween val="midCat"/>
      </c:valAx>
      <c:valAx>
        <c:axId val="192409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2408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147429</xdr:colOff>
      <xdr:row>21</xdr:row>
      <xdr:rowOff>106016</xdr:rowOff>
    </xdr:from>
    <xdr:ext cx="1466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3584712" y="5232951"/>
              <a:ext cx="146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3584712" y="5232951"/>
              <a:ext cx="1466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𝑛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666894</xdr:colOff>
      <xdr:row>23</xdr:row>
      <xdr:rowOff>46269</xdr:rowOff>
    </xdr:from>
    <xdr:ext cx="488211" cy="3689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4110548" y="5688000"/>
              <a:ext cx="488211" cy="368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den>
                    </m:f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4110548" y="5688000"/>
              <a:ext cx="488211" cy="3689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𝑓=𝑛/𝑑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6</xdr:col>
      <xdr:colOff>424128</xdr:colOff>
      <xdr:row>25</xdr:row>
      <xdr:rowOff>19993</xdr:rowOff>
    </xdr:from>
    <xdr:ext cx="1192762" cy="404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4556513" y="6145301"/>
              <a:ext cx="1192762" cy="404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den>
                    </m:f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4556513" y="6145301"/>
              <a:ext cx="1192762" cy="404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𝑠=𝑛_1/𝑑_1 +𝑛_2/𝑑_2  √2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8</xdr:col>
      <xdr:colOff>0</xdr:colOff>
      <xdr:row>30</xdr:row>
      <xdr:rowOff>241788</xdr:rowOff>
    </xdr:from>
    <xdr:ext cx="64229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テキスト ボックス 24"/>
            <xdr:cNvSpPr txBox="1"/>
          </xdr:nvSpPr>
          <xdr:spPr>
            <a:xfrm>
              <a:off x="5509846" y="7576038"/>
              <a:ext cx="6422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𝑖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5" name="テキスト ボックス 24"/>
            <xdr:cNvSpPr txBox="1"/>
          </xdr:nvSpPr>
          <xdr:spPr>
            <a:xfrm>
              <a:off x="5509846" y="7576038"/>
              <a:ext cx="6422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𝑞_𝑟+𝑖𝑞_𝑖</a:t>
              </a:r>
              <a:endParaRPr kumimoji="1" lang="en-US" altLang="ja-JP" sz="1400" b="0"/>
            </a:p>
          </xdr:txBody>
        </xdr:sp>
      </mc:Fallback>
    </mc:AlternateContent>
    <xdr:clientData/>
  </xdr:oneCellAnchor>
  <xdr:oneCellAnchor>
    <xdr:from>
      <xdr:col>7</xdr:col>
      <xdr:colOff>59120</xdr:colOff>
      <xdr:row>28</xdr:row>
      <xdr:rowOff>0</xdr:rowOff>
    </xdr:from>
    <xdr:ext cx="1345561" cy="4548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テキスト ボックス 25"/>
            <xdr:cNvSpPr txBox="1"/>
          </xdr:nvSpPr>
          <xdr:spPr>
            <a:xfrm>
              <a:off x="4880235" y="6850673"/>
              <a:ext cx="1345561" cy="4548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5"/>
                          </m:r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f>
                          <m:f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sub>
                            </m:sSub>
                          </m:den>
                        </m:f>
                        <m:rad>
                          <m:radPr>
                            <m:degHide m:val="on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rad>
                      </m:e>
                    </m:nary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26" name="テキスト ボックス 25"/>
            <xdr:cNvSpPr txBox="1"/>
          </xdr:nvSpPr>
          <xdr:spPr>
            <a:xfrm>
              <a:off x="4880235" y="6850673"/>
              <a:ext cx="1345561" cy="4548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𝑞=∑2_(𝑝=1)^∞▒〖𝑛_𝑝/𝑑_𝑝  √𝑝〗</a:t>
              </a:r>
              <a:endParaRPr kumimoji="1" lang="en-US" altLang="ja-JP" sz="1400" b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43961</xdr:colOff>
      <xdr:row>2</xdr:row>
      <xdr:rowOff>66675</xdr:rowOff>
    </xdr:from>
    <xdr:ext cx="63062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732692" y="630848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+, ∗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732692" y="630848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+, ∗)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4</xdr:col>
      <xdr:colOff>304800</xdr:colOff>
      <xdr:row>29</xdr:row>
      <xdr:rowOff>85725</xdr:rowOff>
    </xdr:from>
    <xdr:ext cx="5071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3733800" y="14458950"/>
              <a:ext cx="5071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3733800" y="14458950"/>
              <a:ext cx="5071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</xdr:col>
      <xdr:colOff>419100</xdr:colOff>
      <xdr:row>36</xdr:row>
      <xdr:rowOff>114300</xdr:rowOff>
    </xdr:from>
    <xdr:ext cx="63062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2476500" y="16154400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+, ∗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2476500" y="16154400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(𝐹, +, ∗)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6</xdr:col>
      <xdr:colOff>295275</xdr:colOff>
      <xdr:row>20</xdr:row>
      <xdr:rowOff>28575</xdr:rowOff>
    </xdr:from>
    <xdr:ext cx="182518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5095875" y="12258675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5095875" y="12258675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(𝑎∗𝑏)∗𝑐=𝑎∗(𝑏∗𝑐)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6</xdr:col>
      <xdr:colOff>381000</xdr:colOff>
      <xdr:row>22</xdr:row>
      <xdr:rowOff>28575</xdr:rowOff>
    </xdr:from>
    <xdr:ext cx="82881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5181600" y="12734925"/>
              <a:ext cx="8288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5181600" y="12734925"/>
              <a:ext cx="8288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𝑎∗∃𝐼=𝑎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390525</xdr:colOff>
      <xdr:row>24</xdr:row>
      <xdr:rowOff>38100</xdr:rowOff>
    </xdr:from>
    <xdr:ext cx="85446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4505325" y="13220700"/>
              <a:ext cx="8544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∗∃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4505325" y="13220700"/>
              <a:ext cx="8544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𝑎∗∃𝑎 ̂=0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76200</xdr:colOff>
      <xdr:row>33</xdr:row>
      <xdr:rowOff>66675</xdr:rowOff>
    </xdr:from>
    <xdr:ext cx="114627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3505200" y="15392400"/>
              <a:ext cx="11462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3505200" y="15392400"/>
              <a:ext cx="11462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𝑎+𝑏≔𝑏+𝑎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85725</xdr:colOff>
      <xdr:row>4</xdr:row>
      <xdr:rowOff>9525</xdr:rowOff>
    </xdr:from>
    <xdr:ext cx="99751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2143125" y="8429625"/>
              <a:ext cx="9975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,…∈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2143125" y="8429625"/>
              <a:ext cx="9975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𝑎,𝑏,𝑐,…∈𝐹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4</xdr:col>
      <xdr:colOff>323850</xdr:colOff>
      <xdr:row>39</xdr:row>
      <xdr:rowOff>19050</xdr:rowOff>
    </xdr:from>
    <xdr:ext cx="204190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3752850" y="16773525"/>
              <a:ext cx="204190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3752850" y="16773525"/>
              <a:ext cx="204190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𝑎∗(𝑏+𝑐)=𝑎∗𝑏+𝑎∗𝑐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361950</xdr:colOff>
      <xdr:row>41</xdr:row>
      <xdr:rowOff>171450</xdr:rowOff>
    </xdr:from>
    <xdr:ext cx="202581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3790950" y="17402175"/>
              <a:ext cx="2025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3790950" y="17402175"/>
              <a:ext cx="2025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(𝑎+𝑏)∗𝑐=𝑎∗𝑐+𝑏∗𝑐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266700</xdr:colOff>
      <xdr:row>6</xdr:row>
      <xdr:rowOff>38100</xdr:rowOff>
    </xdr:from>
    <xdr:ext cx="17472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2324100" y="8934450"/>
              <a:ext cx="1747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2324100" y="8934450"/>
              <a:ext cx="1747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407378</xdr:colOff>
      <xdr:row>4</xdr:row>
      <xdr:rowOff>33702</xdr:rowOff>
    </xdr:from>
    <xdr:ext cx="491225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2469748" y="1557702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ℤ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2469748" y="1557702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𝑛∈ℤ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𝑑∈ℕ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446943</xdr:colOff>
      <xdr:row>8</xdr:row>
      <xdr:rowOff>117231</xdr:rowOff>
    </xdr:from>
    <xdr:ext cx="1354794" cy="8535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134400" y="2121622"/>
              <a:ext cx="1354794" cy="8535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func>
                          <m:func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gcd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func>
                          <m:func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gcd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e>
                                </m:d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134400" y="2121622"/>
              <a:ext cx="1354794" cy="8535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𝑛=𝑛_0/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gcd⁡(|𝑛_0 |,𝑑_0 )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𝑑=𝑑_0/gcd⁡(|𝑛_0 |,𝑑_0 )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644769</xdr:colOff>
      <xdr:row>22</xdr:row>
      <xdr:rowOff>29308</xdr:rowOff>
    </xdr:from>
    <xdr:ext cx="1413592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644769" y="4916047"/>
              <a:ext cx="1413592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644769" y="4916047"/>
              <a:ext cx="1413592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𝑛_0=𝑛_1 𝑑_2+𝑛_2 𝑑_1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𝑑_0=𝑑_1 𝑑_2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131885</xdr:colOff>
      <xdr:row>31</xdr:row>
      <xdr:rowOff>131885</xdr:rowOff>
    </xdr:from>
    <xdr:ext cx="832407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819342" y="7180385"/>
              <a:ext cx="832407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819342" y="7180385"/>
              <a:ext cx="832407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𝑛_0=𝑛_1 𝑛_2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𝑑_0=𝑑_1 𝑑_2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21980</xdr:colOff>
      <xdr:row>40</xdr:row>
      <xdr:rowOff>212481</xdr:rowOff>
    </xdr:from>
    <xdr:ext cx="696793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393580" y="27682581"/>
              <a:ext cx="696793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393580" y="27682581"/>
              <a:ext cx="696793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𝑛=−𝑛_1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𝑑=𝑑_1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52</xdr:row>
      <xdr:rowOff>0</xdr:rowOff>
    </xdr:from>
    <xdr:ext cx="1159933" cy="8506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687457" y="12092609"/>
              <a:ext cx="1159933" cy="85068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≠0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sgn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687457" y="12092609"/>
              <a:ext cx="1159933" cy="85068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𝑛≠0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𝑛=〖sgn(𝑛_1 )𝑑〗_1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𝑑=|𝑛_1 |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82825</xdr:colOff>
      <xdr:row>87</xdr:row>
      <xdr:rowOff>33130</xdr:rowOff>
    </xdr:from>
    <xdr:ext cx="2921441" cy="926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70282" y="19091413"/>
              <a:ext cx="2921441" cy="926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0≤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∀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mod</m:t>
                        </m:r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 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mod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│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=1,2,…,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⊊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1,2,…,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70282" y="19091413"/>
              <a:ext cx="2921441" cy="926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0≤𝑛∈ℕ, 𝑛=∃𝑚^2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⇒mod(𝑛, ∀𝑝)=mod(mod(𝑚,𝑝)^2,𝑝)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∈𝑀_𝑝≔ {mod(𝑥^2,𝑝)│𝑥=1,2,…, 𝑝 }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⊊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{1,2,…,𝑝}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323021</xdr:colOff>
      <xdr:row>92</xdr:row>
      <xdr:rowOff>16567</xdr:rowOff>
    </xdr:from>
    <xdr:ext cx="2197846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010478" y="15712110"/>
              <a:ext cx="2197846" cy="44678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</m:oMath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mod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∉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∄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010478" y="15712110"/>
              <a:ext cx="2197846" cy="44678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⇔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mod(𝑛, 𝑝)∉𝑀_𝑝⇒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∄𝑚^2=𝑛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41411</xdr:colOff>
      <xdr:row>96</xdr:row>
      <xdr:rowOff>124237</xdr:rowOff>
    </xdr:from>
    <xdr:to>
      <xdr:col>3</xdr:col>
      <xdr:colOff>223629</xdr:colOff>
      <xdr:row>100</xdr:row>
      <xdr:rowOff>82826</xdr:rowOff>
    </xdr:to>
    <xdr:sp macro="" textlink="">
      <xdr:nvSpPr>
        <xdr:cNvPr id="12" name="フローチャート: 判断 11"/>
        <xdr:cNvSpPr/>
      </xdr:nvSpPr>
      <xdr:spPr>
        <a:xfrm>
          <a:off x="728868" y="16780563"/>
          <a:ext cx="1557131" cy="91937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 255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223629</xdr:colOff>
      <xdr:row>97</xdr:row>
      <xdr:rowOff>93593</xdr:rowOff>
    </xdr:from>
    <xdr:to>
      <xdr:col>9</xdr:col>
      <xdr:colOff>390429</xdr:colOff>
      <xdr:row>98</xdr:row>
      <xdr:rowOff>103532</xdr:rowOff>
    </xdr:to>
    <xdr:cxnSp macro="">
      <xdr:nvCxnSpPr>
        <xdr:cNvPr id="14" name="カギ線コネクタ 13"/>
        <xdr:cNvCxnSpPr>
          <a:stCxn id="12" idx="3"/>
          <a:endCxn id="15" idx="1"/>
        </xdr:cNvCxnSpPr>
      </xdr:nvCxnSpPr>
      <xdr:spPr>
        <a:xfrm flipV="1">
          <a:off x="2289821" y="23627670"/>
          <a:ext cx="4775435" cy="25172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390429</xdr:colOff>
      <xdr:row>96</xdr:row>
      <xdr:rowOff>60463</xdr:rowOff>
    </xdr:from>
    <xdr:to>
      <xdr:col>11</xdr:col>
      <xdr:colOff>429453</xdr:colOff>
      <xdr:row>98</xdr:row>
      <xdr:rowOff>126724</xdr:rowOff>
    </xdr:to>
    <xdr:sp macro="" textlink="">
      <xdr:nvSpPr>
        <xdr:cNvPr id="15" name="フローチャート: 処理 14"/>
        <xdr:cNvSpPr/>
      </xdr:nvSpPr>
      <xdr:spPr>
        <a:xfrm>
          <a:off x="7065256" y="23352751"/>
          <a:ext cx="1445793" cy="549838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NaN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173935</xdr:colOff>
      <xdr:row>99</xdr:row>
      <xdr:rowOff>190500</xdr:rowOff>
    </xdr:from>
    <xdr:to>
      <xdr:col>5</xdr:col>
      <xdr:colOff>314739</xdr:colOff>
      <xdr:row>102</xdr:row>
      <xdr:rowOff>207065</xdr:rowOff>
    </xdr:to>
    <xdr:sp macro="" textlink="">
      <xdr:nvSpPr>
        <xdr:cNvPr id="26" name="フローチャート: 判断 25"/>
        <xdr:cNvSpPr/>
      </xdr:nvSpPr>
      <xdr:spPr>
        <a:xfrm>
          <a:off x="2236305" y="17567413"/>
          <a:ext cx="1515717" cy="73715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M_9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132520</xdr:colOff>
      <xdr:row>100</xdr:row>
      <xdr:rowOff>82826</xdr:rowOff>
    </xdr:from>
    <xdr:to>
      <xdr:col>3</xdr:col>
      <xdr:colOff>173934</xdr:colOff>
      <xdr:row>101</xdr:row>
      <xdr:rowOff>78685</xdr:rowOff>
    </xdr:to>
    <xdr:cxnSp macro="">
      <xdr:nvCxnSpPr>
        <xdr:cNvPr id="29" name="カギ線コネクタ 28"/>
        <xdr:cNvCxnSpPr>
          <a:stCxn id="12" idx="2"/>
          <a:endCxn id="26" idx="1"/>
        </xdr:cNvCxnSpPr>
      </xdr:nvCxnSpPr>
      <xdr:spPr>
        <a:xfrm rot="16200000" flipH="1">
          <a:off x="1753842" y="17453526"/>
          <a:ext cx="236054" cy="72887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314739</xdr:colOff>
      <xdr:row>97</xdr:row>
      <xdr:rowOff>93593</xdr:rowOff>
    </xdr:from>
    <xdr:to>
      <xdr:col>9</xdr:col>
      <xdr:colOff>390429</xdr:colOff>
      <xdr:row>101</xdr:row>
      <xdr:rowOff>77888</xdr:rowOff>
    </xdr:to>
    <xdr:cxnSp macro="">
      <xdr:nvCxnSpPr>
        <xdr:cNvPr id="33" name="カギ線コネクタ 32"/>
        <xdr:cNvCxnSpPr>
          <a:stCxn id="26" idx="3"/>
          <a:endCxn id="15" idx="1"/>
        </xdr:cNvCxnSpPr>
      </xdr:nvCxnSpPr>
      <xdr:spPr>
        <a:xfrm flipV="1">
          <a:off x="3758393" y="23627670"/>
          <a:ext cx="3306863" cy="9514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244339</xdr:colOff>
      <xdr:row>102</xdr:row>
      <xdr:rowOff>207064</xdr:rowOff>
    </xdr:from>
    <xdr:to>
      <xdr:col>5</xdr:col>
      <xdr:colOff>217834</xdr:colOff>
      <xdr:row>104</xdr:row>
      <xdr:rowOff>66262</xdr:rowOff>
    </xdr:to>
    <xdr:cxnSp macro="">
      <xdr:nvCxnSpPr>
        <xdr:cNvPr id="37" name="カギ線コネクタ 36"/>
        <xdr:cNvCxnSpPr>
          <a:stCxn id="26" idx="2"/>
          <a:endCxn id="39" idx="1"/>
        </xdr:cNvCxnSpPr>
      </xdr:nvCxnSpPr>
      <xdr:spPr>
        <a:xfrm rot="16200000" flipH="1">
          <a:off x="3154846" y="18143883"/>
          <a:ext cx="339589" cy="66095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217833</xdr:colOff>
      <xdr:row>102</xdr:row>
      <xdr:rowOff>49698</xdr:rowOff>
    </xdr:from>
    <xdr:to>
      <xdr:col>7</xdr:col>
      <xdr:colOff>256763</xdr:colOff>
      <xdr:row>106</xdr:row>
      <xdr:rowOff>82827</xdr:rowOff>
    </xdr:to>
    <xdr:sp macro="" textlink="">
      <xdr:nvSpPr>
        <xdr:cNvPr id="39" name="フローチャート: 判断 38"/>
        <xdr:cNvSpPr/>
      </xdr:nvSpPr>
      <xdr:spPr>
        <a:xfrm>
          <a:off x="3655116" y="18147198"/>
          <a:ext cx="1629190" cy="99391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 in M_5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256763</xdr:colOff>
      <xdr:row>97</xdr:row>
      <xdr:rowOff>93593</xdr:rowOff>
    </xdr:from>
    <xdr:to>
      <xdr:col>9</xdr:col>
      <xdr:colOff>390429</xdr:colOff>
      <xdr:row>104</xdr:row>
      <xdr:rowOff>66263</xdr:rowOff>
    </xdr:to>
    <xdr:cxnSp macro="">
      <xdr:nvCxnSpPr>
        <xdr:cNvPr id="45" name="カギ線コネクタ 44"/>
        <xdr:cNvCxnSpPr>
          <a:stCxn id="39" idx="3"/>
          <a:endCxn id="15" idx="1"/>
        </xdr:cNvCxnSpPr>
      </xdr:nvCxnSpPr>
      <xdr:spPr>
        <a:xfrm flipV="1">
          <a:off x="5297686" y="23627670"/>
          <a:ext cx="1767570" cy="166518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501100</xdr:colOff>
      <xdr:row>106</xdr:row>
      <xdr:rowOff>82828</xdr:rowOff>
    </xdr:from>
    <xdr:to>
      <xdr:col>6</xdr:col>
      <xdr:colOff>127395</xdr:colOff>
      <xdr:row>108</xdr:row>
      <xdr:rowOff>163265</xdr:rowOff>
    </xdr:to>
    <xdr:cxnSp macro="">
      <xdr:nvCxnSpPr>
        <xdr:cNvPr id="59" name="カギ線コネクタ 58"/>
        <xdr:cNvCxnSpPr>
          <a:stCxn id="39" idx="2"/>
          <a:endCxn id="85" idx="1"/>
        </xdr:cNvCxnSpPr>
      </xdr:nvCxnSpPr>
      <xdr:spPr>
        <a:xfrm rot="5400000">
          <a:off x="3930164" y="25807591"/>
          <a:ext cx="564014" cy="534833"/>
        </a:xfrm>
        <a:prstGeom prst="bentConnector4">
          <a:avLst>
            <a:gd name="adj1" fmla="val 21519"/>
            <a:gd name="adj2" fmla="val 142742"/>
          </a:avLst>
        </a:prstGeom>
        <a:ln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501100</xdr:colOff>
      <xdr:row>107</xdr:row>
      <xdr:rowOff>83782</xdr:rowOff>
    </xdr:from>
    <xdr:to>
      <xdr:col>7</xdr:col>
      <xdr:colOff>352012</xdr:colOff>
      <xdr:row>110</xdr:row>
      <xdr:rowOff>956</xdr:rowOff>
    </xdr:to>
    <xdr:sp macro="" textlink="">
      <xdr:nvSpPr>
        <xdr:cNvPr id="85" name="フローチャート: 処理 84"/>
        <xdr:cNvSpPr/>
      </xdr:nvSpPr>
      <xdr:spPr>
        <a:xfrm>
          <a:off x="3944754" y="26035744"/>
          <a:ext cx="1448181" cy="642539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Newtonmethod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149086</xdr:colOff>
      <xdr:row>64</xdr:row>
      <xdr:rowOff>207066</xdr:rowOff>
    </xdr:from>
    <xdr:ext cx="1932452" cy="6566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テキスト ボックス 129"/>
            <xdr:cNvSpPr txBox="1"/>
          </xdr:nvSpPr>
          <xdr:spPr>
            <a:xfrm>
              <a:off x="836543" y="14701631"/>
              <a:ext cx="1932452" cy="65665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ℕ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s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</m:t>
                    </m:r>
                    <m:d>
                      <m:dPr>
                        <m:begChr m:val="|"/>
                        <m:endChr m:val="|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∧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∃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𝑐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ℕ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s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t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.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𝑐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0" name="テキスト ボックス 129"/>
            <xdr:cNvSpPr txBox="1"/>
          </xdr:nvSpPr>
          <xdr:spPr>
            <a:xfrm>
              <a:off x="836543" y="14701631"/>
              <a:ext cx="1932452" cy="65665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⇔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∃𝑚∈ℕ s.t.|𝑛|=∃𝑚^2  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∧</a:t>
              </a:r>
              <a:r>
                <a:rPr kumimoji="1" lang="en-US" altLang="ja-JP" sz="1400" b="0">
                  <a:ea typeface="Cambria Math" panose="02040503050406030204" pitchFamily="18" charset="0"/>
                </a:rPr>
                <a:t/>
              </a:r>
              <a:br>
                <a:rPr kumimoji="1" lang="en-US" altLang="ja-JP" sz="1400" b="0">
                  <a:ea typeface="Cambria Math" panose="02040503050406030204" pitchFamily="18" charset="0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∃𝑐∈ℕ s.t.𝑑=∃𝑐^2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591377</xdr:colOff>
      <xdr:row>70</xdr:row>
      <xdr:rowOff>3314</xdr:rowOff>
    </xdr:from>
    <xdr:ext cx="771493" cy="367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テキスト ボックス 130"/>
            <xdr:cNvSpPr txBox="1"/>
          </xdr:nvSpPr>
          <xdr:spPr>
            <a:xfrm>
              <a:off x="1278834" y="15939053"/>
              <a:ext cx="771493" cy="3675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/>
                    </m:ra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1" name="テキスト ボックス 130"/>
            <xdr:cNvSpPr txBox="1"/>
          </xdr:nvSpPr>
          <xdr:spPr>
            <a:xfrm>
              <a:off x="1278834" y="15939053"/>
              <a:ext cx="771493" cy="3675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√≔𝑚/𝑐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7</xdr:col>
      <xdr:colOff>352012</xdr:colOff>
      <xdr:row>97</xdr:row>
      <xdr:rowOff>93593</xdr:rowOff>
    </xdr:from>
    <xdr:to>
      <xdr:col>9</xdr:col>
      <xdr:colOff>390429</xdr:colOff>
      <xdr:row>108</xdr:row>
      <xdr:rowOff>163264</xdr:rowOff>
    </xdr:to>
    <xdr:cxnSp macro="">
      <xdr:nvCxnSpPr>
        <xdr:cNvPr id="24" name="カギ線コネクタ 23"/>
        <xdr:cNvCxnSpPr>
          <a:stCxn id="85" idx="3"/>
          <a:endCxn id="15" idx="1"/>
        </xdr:cNvCxnSpPr>
      </xdr:nvCxnSpPr>
      <xdr:spPr>
        <a:xfrm flipV="1">
          <a:off x="5392935" y="23627670"/>
          <a:ext cx="1672321" cy="272934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873369</xdr:colOff>
      <xdr:row>107</xdr:row>
      <xdr:rowOff>141410</xdr:rowOff>
    </xdr:from>
    <xdr:to>
      <xdr:col>11</xdr:col>
      <xdr:colOff>3854</xdr:colOff>
      <xdr:row>109</xdr:row>
      <xdr:rowOff>207671</xdr:rowOff>
    </xdr:to>
    <xdr:sp macro="" textlink="">
      <xdr:nvSpPr>
        <xdr:cNvPr id="30" name="フローチャート: 処理 29"/>
        <xdr:cNvSpPr/>
      </xdr:nvSpPr>
      <xdr:spPr>
        <a:xfrm>
          <a:off x="6639657" y="26093372"/>
          <a:ext cx="1445793" cy="54983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m*m=n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316653</xdr:colOff>
      <xdr:row>108</xdr:row>
      <xdr:rowOff>174541</xdr:rowOff>
    </xdr:from>
    <xdr:to>
      <xdr:col>8</xdr:col>
      <xdr:colOff>873369</xdr:colOff>
      <xdr:row>110</xdr:row>
      <xdr:rowOff>956</xdr:rowOff>
    </xdr:to>
    <xdr:cxnSp macro="">
      <xdr:nvCxnSpPr>
        <xdr:cNvPr id="31" name="カギ線コネクタ 30"/>
        <xdr:cNvCxnSpPr>
          <a:stCxn id="85" idx="2"/>
          <a:endCxn id="30" idx="1"/>
        </xdr:cNvCxnSpPr>
      </xdr:nvCxnSpPr>
      <xdr:spPr>
        <a:xfrm rot="5400000" flipH="1" flipV="1">
          <a:off x="5499255" y="25537881"/>
          <a:ext cx="309992" cy="1970812"/>
        </a:xfrm>
        <a:prstGeom prst="bentConnector4">
          <a:avLst>
            <a:gd name="adj1" fmla="val -73744"/>
            <a:gd name="adj2" fmla="val 6837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29308</xdr:colOff>
      <xdr:row>2</xdr:row>
      <xdr:rowOff>161192</xdr:rowOff>
    </xdr:from>
    <xdr:ext cx="30572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テキスト ボックス 37"/>
            <xdr:cNvSpPr txBox="1"/>
          </xdr:nvSpPr>
          <xdr:spPr>
            <a:xfrm>
              <a:off x="718039" y="725365"/>
              <a:ext cx="30572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8" name="テキスト ボックス 37"/>
            <xdr:cNvSpPr txBox="1"/>
          </xdr:nvSpPr>
          <xdr:spPr>
            <a:xfrm>
              <a:off x="718039" y="725365"/>
              <a:ext cx="30572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~ℚ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432867</xdr:colOff>
      <xdr:row>7</xdr:row>
      <xdr:rowOff>56406</xdr:rowOff>
    </xdr:from>
    <xdr:ext cx="1137298" cy="4460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121598" y="1345944"/>
              <a:ext cx="1137298" cy="4460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ℤ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121598" y="1345944"/>
              <a:ext cx="1137298" cy="4460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𝑎+𝑏√𝑟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𝑎,𝑏∈ℚ, 𝑟∈ℤ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373672</xdr:colOff>
      <xdr:row>27</xdr:row>
      <xdr:rowOff>102577</xdr:rowOff>
    </xdr:from>
    <xdr:ext cx="1341393" cy="4422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062403" y="2601058"/>
              <a:ext cx="1341393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𝑏𝑖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=−1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062403" y="2601058"/>
              <a:ext cx="1341393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𝑎+𝑏𝑖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𝑖^2=−1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483577</xdr:colOff>
      <xdr:row>32</xdr:row>
      <xdr:rowOff>109904</xdr:rowOff>
    </xdr:from>
    <xdr:ext cx="1235658" cy="4422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172308" y="3817327"/>
              <a:ext cx="1235658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𝜖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172308" y="3817327"/>
              <a:ext cx="1235658" cy="4422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𝑎+𝑏𝜖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𝜖^2=0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608134</xdr:colOff>
      <xdr:row>10</xdr:row>
      <xdr:rowOff>43962</xdr:rowOff>
    </xdr:from>
    <xdr:ext cx="1248675" cy="4335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296865" y="1817077"/>
              <a:ext cx="1248675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𝑏𝑢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296865" y="1817077"/>
              <a:ext cx="1248675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𝑎+𝑏𝑢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𝑎,𝑏∈𝐹, 𝑢^2=1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337038</xdr:colOff>
      <xdr:row>13</xdr:row>
      <xdr:rowOff>58616</xdr:rowOff>
    </xdr:from>
    <xdr:ext cx="2178545" cy="7457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2403230" y="3282462"/>
              <a:ext cx="2178545" cy="74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 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±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𝑢</m:t>
                    </m:r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2403230" y="3282462"/>
              <a:ext cx="2178545" cy="74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𝑛_±≔ (1/2±1/2 𝑢)^2=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1/2±1/2 𝑢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𝑛_± (1−𝑛_± )=0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615461</xdr:colOff>
      <xdr:row>19</xdr:row>
      <xdr:rowOff>131884</xdr:rowOff>
    </xdr:from>
    <xdr:ext cx="2285947" cy="896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2681653" y="4806461"/>
              <a:ext cx="2285947" cy="896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0=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⋅0=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±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−1</m:t>
                        </m:r>
                      </m:sup>
                    </m:sSubSup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=1⋅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en-US" altLang="ja-JP" sz="1400" b="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2681653" y="4806461"/>
              <a:ext cx="2285947" cy="896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0=𝑛_±^(−1)⋅0=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𝑛_±^(−1) 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𝑛_± (1−𝑛_± 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=1⋅(1−𝑛_± 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=1−𝑛_±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⇒𝑛_±=1</a:t>
              </a:r>
              <a:endParaRPr kumimoji="1" lang="en-US" altLang="ja-JP" sz="1400" b="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3</xdr:row>
      <xdr:rowOff>104775</xdr:rowOff>
    </xdr:from>
    <xdr:ext cx="1235658" cy="4422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495300" y="904875"/>
              <a:ext cx="1235658" cy="4422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𝜖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𝐹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 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𝜖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495300" y="904875"/>
              <a:ext cx="1235658" cy="44223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𝑣+𝑑𝜖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𝑣,𝑑∈𝐹, 𝜖^2=0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407378</xdr:colOff>
      <xdr:row>6</xdr:row>
      <xdr:rowOff>33702</xdr:rowOff>
    </xdr:from>
    <xdr:ext cx="491225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2464778" y="1071927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2464778" y="1071927"/>
              <a:ext cx="491225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𝑣∈𝐹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𝑑∈𝐹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126968</xdr:colOff>
      <xdr:row>10</xdr:row>
      <xdr:rowOff>47626</xdr:rowOff>
    </xdr:from>
    <xdr:ext cx="1368457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812768" y="2514601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 </m:t>
                    </m:r>
                    <m:r>
                      <a:rPr kumimoji="1" lang="en-US" altLang="ja-JP" sz="140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812768" y="2514601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𝑓(𝑥)=𝑐</a:t>
              </a:r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~ </a:t>
              </a:r>
              <a:r>
                <a:rPr kumimoji="1" lang="en-US" altLang="ja-JP" sz="1400" i="0">
                  <a:latin typeface="Cambria Math" panose="02040503050406030204" pitchFamily="18" charset="0"/>
                </a:rPr>
                <a:t>𝑣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=𝑐, 𝑑=0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133350</xdr:colOff>
      <xdr:row>12</xdr:row>
      <xdr:rowOff>133350</xdr:rowOff>
    </xdr:from>
    <xdr:ext cx="1368457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819150" y="3076575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~ </m:t>
                    </m:r>
                    <m:r>
                      <a:rPr kumimoji="1" lang="en-US" altLang="ja-JP" sz="140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819150" y="3076575"/>
              <a:ext cx="136845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𝑓(𝑥)=𝑥</a:t>
              </a:r>
              <a:endParaRPr kumimoji="1" lang="en-US" altLang="ja-JP" sz="1400" b="0" i="1">
                <a:latin typeface="Cambria Math" panose="02040503050406030204" pitchFamily="18" charset="0"/>
              </a:endParaRPr>
            </a:p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~ </a:t>
              </a:r>
              <a:r>
                <a:rPr kumimoji="1" lang="en-US" altLang="ja-JP" sz="1400" i="0">
                  <a:latin typeface="Cambria Math" panose="02040503050406030204" pitchFamily="18" charset="0"/>
                </a:rPr>
                <a:t>𝑣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=𝑥, 𝑑=1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28575</xdr:colOff>
      <xdr:row>24</xdr:row>
      <xdr:rowOff>95250</xdr:rowOff>
    </xdr:from>
    <xdr:ext cx="968727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714375" y="4943475"/>
              <a:ext cx="968727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714375" y="4943475"/>
              <a:ext cx="968727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𝑣=𝑣_1+𝑣_2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𝑑=𝑑_2+𝑑_1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85725</xdr:colOff>
      <xdr:row>32</xdr:row>
      <xdr:rowOff>190500</xdr:rowOff>
    </xdr:from>
    <xdr:ext cx="1322990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71525" y="6943725"/>
              <a:ext cx="1322990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71525" y="6943725"/>
              <a:ext cx="1322990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𝑣=𝑣_1 𝑣_2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𝑑=〖𝑣_1 𝑑〗_2+𝑣_2 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45</xdr:row>
      <xdr:rowOff>66675</xdr:rowOff>
    </xdr:from>
    <xdr:ext cx="701602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685800" y="9439275"/>
              <a:ext cx="701602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685800" y="9439275"/>
              <a:ext cx="701602" cy="43832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𝑣=−𝑣_1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𝑑=−𝑑_1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38100</xdr:colOff>
      <xdr:row>53</xdr:row>
      <xdr:rowOff>190500</xdr:rowOff>
    </xdr:from>
    <xdr:ext cx="739818" cy="900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723900" y="11468100"/>
              <a:ext cx="739818" cy="900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723900" y="11468100"/>
              <a:ext cx="739818" cy="9003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𝑣=1/𝑣_1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𝑑=−𝑑_1/(𝑣_1^2 )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133350</xdr:colOff>
      <xdr:row>66</xdr:row>
      <xdr:rowOff>161925</xdr:rowOff>
    </xdr:from>
    <xdr:ext cx="670375" cy="6282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819150" y="15011400"/>
              <a:ext cx="670375" cy="62824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𝑣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𝑑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819150" y="15011400"/>
              <a:ext cx="670375" cy="62824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𝑣=√(𝑣_1 )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𝑑=𝑑_1/𝑣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490904</xdr:colOff>
      <xdr:row>4</xdr:row>
      <xdr:rowOff>36634</xdr:rowOff>
    </xdr:from>
    <xdr:ext cx="2035429" cy="4415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490904" y="1084384"/>
              <a:ext cx="2035429" cy="44159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ℕ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 ∄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𝑚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∈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ℕ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s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t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. 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490904" y="1084384"/>
              <a:ext cx="2035429" cy="44159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𝑎+𝑏√𝑟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𝑟∈ℕ, 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∄𝑚∈ℕ s.t. 𝑚^2=𝑟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407378</xdr:colOff>
      <xdr:row>7</xdr:row>
      <xdr:rowOff>33702</xdr:rowOff>
    </xdr:from>
    <xdr:ext cx="492827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2473570" y="1806817"/>
              <a:ext cx="49282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ℚ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2473570" y="1806817"/>
              <a:ext cx="492827" cy="429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𝑎∈ℚ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𝑏∈ℚ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28575</xdr:colOff>
      <xdr:row>14</xdr:row>
      <xdr:rowOff>95250</xdr:rowOff>
    </xdr:from>
    <xdr:ext cx="954236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717306" y="3560885"/>
              <a:ext cx="954236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717306" y="3560885"/>
              <a:ext cx="954236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𝑎=𝑎_1+𝑎_2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𝑏=𝑏_2+𝑏_1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24</xdr:row>
      <xdr:rowOff>95250</xdr:rowOff>
    </xdr:from>
    <xdr:ext cx="1388137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717306" y="5978769"/>
              <a:ext cx="1388137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717306" y="5978769"/>
              <a:ext cx="1388137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 𝑎_2+𝑏_1 𝑏_2 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 𝑏_2+𝑎_1 𝑏_2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34</xdr:row>
      <xdr:rowOff>95250</xdr:rowOff>
    </xdr:from>
    <xdr:ext cx="691151" cy="429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717306" y="8396654"/>
              <a:ext cx="691151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717306" y="8396654"/>
              <a:ext cx="691151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𝑎=〖−𝑎〗_1</a:t>
              </a:r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−𝑏_1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44</xdr:row>
      <xdr:rowOff>197827</xdr:rowOff>
    </xdr:from>
    <xdr:ext cx="1054583" cy="8808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717306" y="10917115"/>
              <a:ext cx="1054583" cy="88081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717306" y="10917115"/>
              <a:ext cx="1054583" cy="88081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𝑎=𝑎_1/(𝑎_1^2−𝑏_1^2 𝑟)</a:t>
              </a:r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(−𝑏_1)/(𝑎_1^2−𝑏_1^2 𝑟)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439615</xdr:colOff>
      <xdr:row>48</xdr:row>
      <xdr:rowOff>219808</xdr:rowOff>
    </xdr:from>
    <xdr:ext cx="1049583" cy="6514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128346" y="11906250"/>
              <a:ext cx="1049583" cy="65146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⇔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∵∄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128346" y="11906250"/>
              <a:ext cx="1049583" cy="65146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⇔𝑎_1 𝑏_1=0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∵∄𝑚^2=𝑟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61</xdr:row>
      <xdr:rowOff>153866</xdr:rowOff>
    </xdr:from>
    <xdr:ext cx="544060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688731" y="14983558"/>
              <a:ext cx="544060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688731" y="14983558"/>
              <a:ext cx="544060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𝑏_1=0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490903</xdr:colOff>
      <xdr:row>66</xdr:row>
      <xdr:rowOff>183173</xdr:rowOff>
    </xdr:from>
    <xdr:ext cx="733662" cy="8632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179634" y="15738231"/>
              <a:ext cx="733662" cy="86325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𝑠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179634" y="15738231"/>
              <a:ext cx="733662" cy="86325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∃𝑠^2=𝑎_1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𝑎=𝑠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𝑏=0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446942</xdr:colOff>
      <xdr:row>71</xdr:row>
      <xdr:rowOff>153865</xdr:rowOff>
    </xdr:from>
    <xdr:ext cx="733662" cy="10077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1135673" y="16917865"/>
              <a:ext cx="733662" cy="100771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𝑠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135673" y="16917865"/>
              <a:ext cx="733662" cy="100771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∃𝑠^2=𝑎_1/𝑟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𝑏=𝑠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659423</xdr:colOff>
      <xdr:row>63</xdr:row>
      <xdr:rowOff>168519</xdr:rowOff>
    </xdr:from>
    <xdr:ext cx="1284775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1348154" y="15481788"/>
              <a:ext cx="1284775" cy="219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&lt;0</m:t>
                    </m:r>
                  </m:oMath>
                </m:oMathPara>
              </a14:m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1348154" y="15481788"/>
              <a:ext cx="1284775" cy="219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𝑎_1&lt;0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0</xdr:colOff>
      <xdr:row>80</xdr:row>
      <xdr:rowOff>0</xdr:rowOff>
    </xdr:from>
    <xdr:ext cx="1172372" cy="2262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/>
            <xdr:cNvSpPr txBox="1"/>
          </xdr:nvSpPr>
          <xdr:spPr>
            <a:xfrm>
              <a:off x="1377462" y="19907250"/>
              <a:ext cx="1172372" cy="22628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&lt;0</m:t>
                    </m:r>
                  </m:oMath>
                </m:oMathPara>
              </a14:m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1377462" y="19907250"/>
              <a:ext cx="1172372" cy="22628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𝑟&lt;0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43961</xdr:colOff>
      <xdr:row>86</xdr:row>
      <xdr:rowOff>95250</xdr:rowOff>
    </xdr:from>
    <xdr:ext cx="1231234" cy="2262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テキスト ボックス 15"/>
            <xdr:cNvSpPr txBox="1"/>
          </xdr:nvSpPr>
          <xdr:spPr>
            <a:xfrm>
              <a:off x="2110153" y="20969654"/>
              <a:ext cx="1231234" cy="22621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6" name="テキスト ボックス 15"/>
            <xdr:cNvSpPr txBox="1"/>
          </xdr:nvSpPr>
          <xdr:spPr>
            <a:xfrm>
              <a:off x="2110153" y="20969654"/>
              <a:ext cx="1231234" cy="22621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505557</xdr:colOff>
      <xdr:row>89</xdr:row>
      <xdr:rowOff>51288</xdr:rowOff>
    </xdr:from>
    <xdr:ext cx="1023678" cy="12372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テキスト ボックス 16"/>
            <xdr:cNvSpPr txBox="1"/>
          </xdr:nvSpPr>
          <xdr:spPr>
            <a:xfrm>
              <a:off x="3260480" y="22134634"/>
              <a:ext cx="1023678" cy="123726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𝑠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𝑡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𝑡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7" name="テキスト ボックス 16"/>
            <xdr:cNvSpPr txBox="1"/>
          </xdr:nvSpPr>
          <xdr:spPr>
            <a:xfrm>
              <a:off x="3260480" y="22134634"/>
              <a:ext cx="1023678" cy="123726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∃𝑡^2=(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1+𝑠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2𝑟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𝑎=𝑏_1/2𝑡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𝑏=𝑡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476250</xdr:colOff>
      <xdr:row>96</xdr:row>
      <xdr:rowOff>95250</xdr:rowOff>
    </xdr:from>
    <xdr:ext cx="1023678" cy="12148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テキスト ボックス 17"/>
            <xdr:cNvSpPr txBox="1"/>
          </xdr:nvSpPr>
          <xdr:spPr>
            <a:xfrm>
              <a:off x="3231173" y="23871115"/>
              <a:ext cx="1023678" cy="121488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𝑠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𝑡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𝑡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8" name="テキスト ボックス 17"/>
            <xdr:cNvSpPr txBox="1"/>
          </xdr:nvSpPr>
          <xdr:spPr>
            <a:xfrm>
              <a:off x="3231173" y="23871115"/>
              <a:ext cx="1023678" cy="121488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∃𝑡^2=(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1−𝑠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2𝑟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𝑎=𝑏_1/2𝑡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𝑏=𝑡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490904</xdr:colOff>
      <xdr:row>4</xdr:row>
      <xdr:rowOff>36634</xdr:rowOff>
    </xdr:from>
    <xdr:ext cx="2376163" cy="4415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テキスト ボックス 1"/>
            <xdr:cNvSpPr txBox="1"/>
          </xdr:nvSpPr>
          <xdr:spPr>
            <a:xfrm>
              <a:off x="490904" y="1074859"/>
              <a:ext cx="2376163" cy="44159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</m:ra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,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∈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∄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𝑚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∈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s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t</m:t>
                    </m:r>
                    <m:r>
                      <a:rPr kumimoji="1" lang="en-US" altLang="ja-JP" sz="14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. 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2" name="テキスト ボックス 1"/>
            <xdr:cNvSpPr txBox="1"/>
          </xdr:nvSpPr>
          <xdr:spPr>
            <a:xfrm>
              <a:off x="490904" y="1074859"/>
              <a:ext cx="2376163" cy="44159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𝑎+𝑏√𝑟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𝑎,𝑏,𝑟∈𝑆_𝑡  ∄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𝑚∈𝑆_𝑡  s.t. 𝑚^2=𝑟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24</xdr:row>
      <xdr:rowOff>95250</xdr:rowOff>
    </xdr:from>
    <xdr:ext cx="954236" cy="429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/>
            <xdr:cNvSpPr txBox="1"/>
          </xdr:nvSpPr>
          <xdr:spPr>
            <a:xfrm>
              <a:off x="714375" y="3514725"/>
              <a:ext cx="954236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4" name="テキスト ボックス 3"/>
            <xdr:cNvSpPr txBox="1"/>
          </xdr:nvSpPr>
          <xdr:spPr>
            <a:xfrm>
              <a:off x="714375" y="3514725"/>
              <a:ext cx="954236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𝑎=𝑎_1+𝑎_2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𝑏=𝑏_2+𝑏_1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35</xdr:row>
      <xdr:rowOff>95250</xdr:rowOff>
    </xdr:from>
    <xdr:ext cx="1388137" cy="429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/>
            <xdr:cNvSpPr txBox="1"/>
          </xdr:nvSpPr>
          <xdr:spPr>
            <a:xfrm>
              <a:off x="714375" y="5895975"/>
              <a:ext cx="1388137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5" name="テキスト ボックス 4"/>
            <xdr:cNvSpPr txBox="1"/>
          </xdr:nvSpPr>
          <xdr:spPr>
            <a:xfrm>
              <a:off x="714375" y="5895975"/>
              <a:ext cx="1388137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 𝑎_2+𝑏_1 𝑏_2 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𝑏=𝑎_1 𝑏_2+𝑎_1 𝑏_2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45</xdr:row>
      <xdr:rowOff>95250</xdr:rowOff>
    </xdr:from>
    <xdr:ext cx="691151" cy="429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/>
            <xdr:cNvSpPr txBox="1"/>
          </xdr:nvSpPr>
          <xdr:spPr>
            <a:xfrm>
              <a:off x="714375" y="8277225"/>
              <a:ext cx="691151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6" name="テキスト ボックス 5"/>
            <xdr:cNvSpPr txBox="1"/>
          </xdr:nvSpPr>
          <xdr:spPr>
            <a:xfrm>
              <a:off x="714375" y="8277225"/>
              <a:ext cx="691151" cy="42966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𝑎=〖−𝑎〗_1</a:t>
              </a:r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𝑏=−𝑏_1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28575</xdr:colOff>
      <xdr:row>55</xdr:row>
      <xdr:rowOff>197827</xdr:rowOff>
    </xdr:from>
    <xdr:ext cx="1054583" cy="8808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/>
            <xdr:cNvSpPr txBox="1"/>
          </xdr:nvSpPr>
          <xdr:spPr>
            <a:xfrm>
              <a:off x="714375" y="10761052"/>
              <a:ext cx="1054583" cy="88081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7" name="テキスト ボックス 6"/>
            <xdr:cNvSpPr txBox="1"/>
          </xdr:nvSpPr>
          <xdr:spPr>
            <a:xfrm>
              <a:off x="714375" y="10761052"/>
              <a:ext cx="1054583" cy="88081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𝑎=𝑎_1/(𝑎_1^2−𝑏_1^2 𝑟)</a:t>
              </a:r>
              <a:endParaRPr kumimoji="1" lang="en-US" altLang="ja-JP" sz="1400" b="0" i="1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𝑏=(−𝑏_1)/(𝑎_1^2−𝑏_1^2 𝑟)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439615</xdr:colOff>
      <xdr:row>59</xdr:row>
      <xdr:rowOff>219808</xdr:rowOff>
    </xdr:from>
    <xdr:ext cx="1049583" cy="6514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1125415" y="11735533"/>
              <a:ext cx="1049583" cy="65146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⇔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∵∄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1125415" y="11735533"/>
              <a:ext cx="1049583" cy="65146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⇔𝑎_1 𝑏_1=0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∵∄𝑚^2=𝑟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72</xdr:row>
      <xdr:rowOff>153866</xdr:rowOff>
    </xdr:from>
    <xdr:ext cx="544060" cy="438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テキスト ボックス 8"/>
            <xdr:cNvSpPr txBox="1"/>
          </xdr:nvSpPr>
          <xdr:spPr>
            <a:xfrm>
              <a:off x="685800" y="14765216"/>
              <a:ext cx="544060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9" name="テキスト ボックス 8"/>
            <xdr:cNvSpPr txBox="1"/>
          </xdr:nvSpPr>
          <xdr:spPr>
            <a:xfrm>
              <a:off x="685800" y="14765216"/>
              <a:ext cx="544060" cy="438325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𝑏_1=0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490903</xdr:colOff>
      <xdr:row>77</xdr:row>
      <xdr:rowOff>183173</xdr:rowOff>
    </xdr:from>
    <xdr:ext cx="733662" cy="8632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テキスト ボックス 9"/>
            <xdr:cNvSpPr txBox="1"/>
          </xdr:nvSpPr>
          <xdr:spPr>
            <a:xfrm>
              <a:off x="1862503" y="15985148"/>
              <a:ext cx="733662" cy="86325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𝑠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0" name="テキスト ボックス 9"/>
            <xdr:cNvSpPr txBox="1"/>
          </xdr:nvSpPr>
          <xdr:spPr>
            <a:xfrm>
              <a:off x="1862503" y="15985148"/>
              <a:ext cx="733662" cy="86325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∃𝑠^2=𝑎_1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𝑎=𝑠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𝑏=0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446942</xdr:colOff>
      <xdr:row>82</xdr:row>
      <xdr:rowOff>153865</xdr:rowOff>
    </xdr:from>
    <xdr:ext cx="733662" cy="10077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テキスト ボックス 10"/>
            <xdr:cNvSpPr txBox="1"/>
          </xdr:nvSpPr>
          <xdr:spPr>
            <a:xfrm>
              <a:off x="1818542" y="17146465"/>
              <a:ext cx="733662" cy="100771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𝑠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1" name="テキスト ボックス 10"/>
            <xdr:cNvSpPr txBox="1"/>
          </xdr:nvSpPr>
          <xdr:spPr>
            <a:xfrm>
              <a:off x="1818542" y="17146465"/>
              <a:ext cx="733662" cy="100771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∃𝑠^2=𝑎_1/𝑟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𝑎=0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𝑏=𝑠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659423</xdr:colOff>
      <xdr:row>74</xdr:row>
      <xdr:rowOff>168519</xdr:rowOff>
    </xdr:from>
    <xdr:ext cx="1284775" cy="219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テキスト ボックス 11"/>
            <xdr:cNvSpPr txBox="1"/>
          </xdr:nvSpPr>
          <xdr:spPr>
            <a:xfrm>
              <a:off x="1345223" y="15256119"/>
              <a:ext cx="1284775" cy="219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&lt;0</m:t>
                    </m:r>
                  </m:oMath>
                </m:oMathPara>
              </a14:m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2" name="テキスト ボックス 11"/>
            <xdr:cNvSpPr txBox="1"/>
          </xdr:nvSpPr>
          <xdr:spPr>
            <a:xfrm>
              <a:off x="1345223" y="15256119"/>
              <a:ext cx="1284775" cy="219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𝑎_1&lt;0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0</xdr:colOff>
      <xdr:row>91</xdr:row>
      <xdr:rowOff>0</xdr:rowOff>
    </xdr:from>
    <xdr:ext cx="1172372" cy="226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テキスト ボックス 12"/>
            <xdr:cNvSpPr txBox="1"/>
          </xdr:nvSpPr>
          <xdr:spPr>
            <a:xfrm>
              <a:off x="1371600" y="19135725"/>
              <a:ext cx="1172372" cy="22628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&lt;0</m:t>
                    </m:r>
                  </m:oMath>
                </m:oMathPara>
              </a14:m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3" name="テキスト ボックス 12"/>
            <xdr:cNvSpPr txBox="1"/>
          </xdr:nvSpPr>
          <xdr:spPr>
            <a:xfrm>
              <a:off x="1371600" y="19135725"/>
              <a:ext cx="1172372" cy="22628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𝑟&lt;0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  <a:t/>
              </a:r>
              <a:b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43961</xdr:colOff>
      <xdr:row>97</xdr:row>
      <xdr:rowOff>95250</xdr:rowOff>
    </xdr:from>
    <xdr:ext cx="1231234" cy="2262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テキスト ボックス 13"/>
            <xdr:cNvSpPr txBox="1"/>
          </xdr:nvSpPr>
          <xdr:spPr>
            <a:xfrm>
              <a:off x="2101361" y="20659725"/>
              <a:ext cx="1231234" cy="22621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𝑟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4" name="テキスト ボックス 13"/>
            <xdr:cNvSpPr txBox="1"/>
          </xdr:nvSpPr>
          <xdr:spPr>
            <a:xfrm>
              <a:off x="2101361" y="20659725"/>
              <a:ext cx="1231234" cy="22621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∃𝑠^2=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𝑎_1^2−𝑏_1^2 𝑟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505557</xdr:colOff>
      <xdr:row>100</xdr:row>
      <xdr:rowOff>51288</xdr:rowOff>
    </xdr:from>
    <xdr:ext cx="1023678" cy="12372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テキスト ボックス 14"/>
            <xdr:cNvSpPr txBox="1"/>
          </xdr:nvSpPr>
          <xdr:spPr>
            <a:xfrm>
              <a:off x="3248757" y="21330138"/>
              <a:ext cx="1023678" cy="123726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𝑠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𝑡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𝑡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5" name="テキスト ボックス 14"/>
            <xdr:cNvSpPr txBox="1"/>
          </xdr:nvSpPr>
          <xdr:spPr>
            <a:xfrm>
              <a:off x="3248757" y="21330138"/>
              <a:ext cx="1023678" cy="123726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∃𝑡^2=(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1+𝑠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𝑎=𝑏_1/2𝑡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𝑏=𝑡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476250</xdr:colOff>
      <xdr:row>107</xdr:row>
      <xdr:rowOff>95250</xdr:rowOff>
    </xdr:from>
    <xdr:ext cx="1023678" cy="12148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テキスト ボックス 15"/>
            <xdr:cNvSpPr txBox="1"/>
          </xdr:nvSpPr>
          <xdr:spPr>
            <a:xfrm>
              <a:off x="3219450" y="23040975"/>
              <a:ext cx="1023678" cy="121488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∃</m:t>
                    </m:r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𝑠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⇒</m:t>
                    </m:r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𝑡</m:t>
                        </m:r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𝑡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6" name="テキスト ボックス 15"/>
            <xdr:cNvSpPr txBox="1"/>
          </xdr:nvSpPr>
          <xdr:spPr>
            <a:xfrm>
              <a:off x="3219450" y="23040975"/>
              <a:ext cx="1023678" cy="121488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∃𝑡^2=(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1−𝑠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2𝑟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𝑎=𝑏_1/2𝑡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𝑏=𝑡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66675</xdr:colOff>
      <xdr:row>10</xdr:row>
      <xdr:rowOff>0</xdr:rowOff>
    </xdr:from>
    <xdr:ext cx="3038973" cy="438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テキスト ボックス 16"/>
            <xdr:cNvSpPr txBox="1"/>
          </xdr:nvSpPr>
          <xdr:spPr>
            <a:xfrm>
              <a:off x="752475" y="2466975"/>
              <a:ext cx="3038973" cy="438453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~ 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e>
                        </m:rad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𝑏</m:t>
                            </m:r>
                          </m:sub>
                        </m:sSub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e>
                        </m:rad>
                      </m:e>
                    </m:d>
                    <m:rad>
                      <m:radPr>
                        <m:degHide m:val="on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1+</m:t>
                        </m:r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e>
                        </m:rad>
                      </m:e>
                    </m:rad>
                  </m:oMath>
                </m:oMathPara>
              </a14:m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7" name="テキスト ボックス 16"/>
            <xdr:cNvSpPr txBox="1"/>
          </xdr:nvSpPr>
          <xdr:spPr>
            <a:xfrm>
              <a:off x="752475" y="2466975"/>
              <a:ext cx="3038973" cy="438453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~ (𝑎_𝑎+𝑏_𝑎 √2)+(𝑎_𝑏+𝑏_𝑏 √2) √(1+√2)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514350</xdr:colOff>
      <xdr:row>8</xdr:row>
      <xdr:rowOff>85725</xdr:rowOff>
    </xdr:from>
    <xdr:ext cx="2639825" cy="2648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テキスト ボックス 17"/>
            <xdr:cNvSpPr txBox="1"/>
          </xdr:nvSpPr>
          <xdr:spPr>
            <a:xfrm>
              <a:off x="1200150" y="2076450"/>
              <a:ext cx="2639825" cy="26481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t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  <m:rad>
                          <m:radPr>
                            <m:degHide m:val="on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e>
                        </m:ra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│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𝑎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,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𝑏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,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𝑡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∈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ℚ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, 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𝑡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&gt;0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 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18" name="テキスト ボックス 17"/>
            <xdr:cNvSpPr txBox="1"/>
          </xdr:nvSpPr>
          <xdr:spPr>
            <a:xfrm>
              <a:off x="1200150" y="2076450"/>
              <a:ext cx="2639825" cy="26481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𝑆_t≔{𝑎+𝑏√𝑡│𝑎,𝑏,𝑡∈ℚ, 𝑡&gt;0}  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100012</xdr:colOff>
      <xdr:row>22</xdr:row>
      <xdr:rowOff>23812</xdr:rowOff>
    </xdr:from>
    <xdr:ext cx="1179747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477474" y="5423754"/>
              <a:ext cx="117974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477474" y="5423754"/>
              <a:ext cx="117974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𝑓(𝑥)≔𝑥^2−𝐶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149570</xdr:colOff>
      <xdr:row>25</xdr:row>
      <xdr:rowOff>20465</xdr:rowOff>
    </xdr:from>
    <xdr:ext cx="682879" cy="4095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527032" y="8321869"/>
              <a:ext cx="682879" cy="4095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𝑑𝑓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𝑑𝑥</m:t>
                        </m:r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527032" y="8321869"/>
              <a:ext cx="682879" cy="4095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𝑑𝑓/𝑑𝑥=2𝑥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319453</xdr:colOff>
      <xdr:row>7</xdr:row>
      <xdr:rowOff>136280</xdr:rowOff>
    </xdr:from>
    <xdr:ext cx="1553117" cy="4558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696915" y="6745165"/>
              <a:ext cx="1553117" cy="4558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696915" y="6745165"/>
              <a:ext cx="1553117" cy="4558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𝑥_(𝑛+1)≔𝑥_𝑛−𝑓(𝑥_𝑛 )/𝑓′(𝑥_𝑛 )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649165</xdr:colOff>
      <xdr:row>14</xdr:row>
      <xdr:rowOff>128954</xdr:rowOff>
    </xdr:from>
    <xdr:ext cx="21768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2026627" y="7704992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2026627" y="7704992"/>
              <a:ext cx="2176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72258</xdr:colOff>
      <xdr:row>11</xdr:row>
      <xdr:rowOff>131379</xdr:rowOff>
    </xdr:from>
    <xdr:ext cx="1157240" cy="2807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1438603" y="7554310"/>
              <a:ext cx="11572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→∞</m:t>
                            </m:r>
                          </m:lim>
                        </m:limLow>
                      </m:fNam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e>
                    </m:fun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438603" y="7554310"/>
              <a:ext cx="1157240" cy="2807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lim_(𝑛→∞)⁡𝑓(𝑥_𝑛 )=0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229913</xdr:colOff>
      <xdr:row>43</xdr:row>
      <xdr:rowOff>178675</xdr:rowOff>
    </xdr:from>
    <xdr:to>
      <xdr:col>7</xdr:col>
      <xdr:colOff>19706</xdr:colOff>
      <xdr:row>55</xdr:row>
      <xdr:rowOff>84082</xdr:rowOff>
    </xdr:to>
    <xdr:graphicFrame macro="">
      <xdr:nvGraphicFramePr>
        <xdr:cNvPr id="20" name="グラフ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43962</xdr:colOff>
      <xdr:row>27</xdr:row>
      <xdr:rowOff>21982</xdr:rowOff>
    </xdr:from>
    <xdr:ext cx="1553310" cy="9371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1421424" y="6630867"/>
              <a:ext cx="1553310" cy="93718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𝐶</m:t>
                        </m:r>
                      </m:num>
                      <m:den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</m:sSub>
                      </m:den>
                    </m:f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𝐶</m:t>
                        </m:r>
                      </m:num>
                      <m:den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1421424" y="6630867"/>
              <a:ext cx="1553310" cy="93718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𝑥_(𝑛+1)=𝑥_𝑛−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(𝑥_𝑛^2−𝐶)/〖2𝑥〗_𝑛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=(𝑥_𝑛^2+𝐶)/(2𝑥_𝑛 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538656</xdr:colOff>
      <xdr:row>33</xdr:row>
      <xdr:rowOff>118241</xdr:rowOff>
    </xdr:from>
    <xdr:ext cx="60035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1221828" y="21257172"/>
              <a:ext cx="60035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1221828" y="21257172"/>
              <a:ext cx="60035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𝑥_0≔𝐶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100012</xdr:colOff>
      <xdr:row>17</xdr:row>
      <xdr:rowOff>23812</xdr:rowOff>
    </xdr:from>
    <xdr:ext cx="204517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471612" y="14397037"/>
              <a:ext cx="20451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471612" y="14397037"/>
              <a:ext cx="204517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𝑓(𝑥)≔𝑥^2−2𝐵𝑥−𝐶=0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232542</xdr:colOff>
      <xdr:row>25</xdr:row>
      <xdr:rowOff>193127</xdr:rowOff>
    </xdr:from>
    <xdr:ext cx="1449307" cy="2769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604142" y="16471352"/>
              <a:ext cx="1449307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</m:ra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604142" y="16471352"/>
              <a:ext cx="1449307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𝑥 ̅≔𝐵+√(𝐵^2+𝐶)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455886</xdr:colOff>
      <xdr:row>22</xdr:row>
      <xdr:rowOff>15765</xdr:rowOff>
    </xdr:from>
    <xdr:ext cx="99469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2513286" y="15579615"/>
              <a:ext cx="99469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&gt;0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2513286" y="15579615"/>
              <a:ext cx="99469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𝐵^2+𝐶^2&gt;0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302173</xdr:colOff>
      <xdr:row>20</xdr:row>
      <xdr:rowOff>72258</xdr:rowOff>
    </xdr:from>
    <xdr:ext cx="6733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2359573" y="15159858"/>
              <a:ext cx="6733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2359573" y="15159858"/>
              <a:ext cx="6733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𝐵,𝐶∈𝐹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2"/>
  <sheetViews>
    <sheetView zoomScale="130" zoomScaleNormal="130" workbookViewId="0">
      <selection activeCell="D33" sqref="D33"/>
    </sheetView>
  </sheetViews>
  <sheetFormatPr defaultRowHeight="18.75" x14ac:dyDescent="0.4"/>
  <sheetData>
    <row r="1" spans="1:4" s="22" customFormat="1" ht="24.75" thickBot="1" x14ac:dyDescent="0.45">
      <c r="A1" s="22" t="s">
        <v>0</v>
      </c>
    </row>
    <row r="2" spans="1:4" ht="19.5" thickTop="1" x14ac:dyDescent="0.4"/>
    <row r="3" spans="1:4" x14ac:dyDescent="0.4">
      <c r="A3" t="s">
        <v>24</v>
      </c>
    </row>
    <row r="4" spans="1:4" x14ac:dyDescent="0.4">
      <c r="B4" t="s">
        <v>1</v>
      </c>
    </row>
    <row r="5" spans="1:4" x14ac:dyDescent="0.4">
      <c r="C5" t="s">
        <v>2</v>
      </c>
    </row>
    <row r="6" spans="1:4" x14ac:dyDescent="0.4">
      <c r="D6" t="s">
        <v>3</v>
      </c>
    </row>
    <row r="7" spans="1:4" x14ac:dyDescent="0.4">
      <c r="D7" t="s">
        <v>4</v>
      </c>
    </row>
    <row r="8" spans="1:4" x14ac:dyDescent="0.4">
      <c r="D8" t="s">
        <v>4</v>
      </c>
    </row>
    <row r="9" spans="1:4" x14ac:dyDescent="0.4">
      <c r="D9" t="s">
        <v>4</v>
      </c>
    </row>
    <row r="11" spans="1:4" x14ac:dyDescent="0.4">
      <c r="B11" t="s">
        <v>25</v>
      </c>
    </row>
    <row r="12" spans="1:4" x14ac:dyDescent="0.4">
      <c r="C12" t="s">
        <v>5</v>
      </c>
    </row>
    <row r="13" spans="1:4" x14ac:dyDescent="0.4">
      <c r="C13" t="s">
        <v>19</v>
      </c>
    </row>
    <row r="15" spans="1:4" x14ac:dyDescent="0.4">
      <c r="A15" t="s">
        <v>6</v>
      </c>
    </row>
    <row r="17" spans="2:8" x14ac:dyDescent="0.4">
      <c r="B17" t="s">
        <v>91</v>
      </c>
    </row>
    <row r="20" spans="2:8" x14ac:dyDescent="0.4">
      <c r="B20" t="s">
        <v>20</v>
      </c>
    </row>
    <row r="21" spans="2:8" x14ac:dyDescent="0.4">
      <c r="C21" s="4" t="s">
        <v>7</v>
      </c>
      <c r="D21" s="5"/>
      <c r="E21" s="5"/>
      <c r="F21" s="5"/>
      <c r="G21" s="5"/>
      <c r="H21" s="6"/>
    </row>
    <row r="22" spans="2:8" x14ac:dyDescent="0.4">
      <c r="C22" s="7"/>
      <c r="D22" s="4" t="s">
        <v>23</v>
      </c>
      <c r="E22" s="5"/>
      <c r="F22" s="5"/>
      <c r="G22" s="5"/>
      <c r="H22" s="6"/>
    </row>
    <row r="23" spans="2:8" x14ac:dyDescent="0.4">
      <c r="C23" s="7"/>
      <c r="D23" s="7"/>
      <c r="E23" s="12"/>
      <c r="F23" s="12"/>
      <c r="G23" s="9"/>
      <c r="H23" s="14"/>
    </row>
    <row r="24" spans="2:8" x14ac:dyDescent="0.4">
      <c r="C24" s="7"/>
      <c r="D24" s="7"/>
      <c r="E24" s="4" t="s">
        <v>21</v>
      </c>
      <c r="F24" s="5"/>
      <c r="G24" s="5"/>
      <c r="H24" s="6"/>
    </row>
    <row r="25" spans="2:8" x14ac:dyDescent="0.4">
      <c r="C25" s="7"/>
      <c r="D25" s="7"/>
      <c r="E25" s="7"/>
      <c r="F25" s="12"/>
      <c r="G25" s="9"/>
      <c r="H25" s="14"/>
    </row>
    <row r="26" spans="2:8" x14ac:dyDescent="0.4">
      <c r="C26" s="7"/>
      <c r="D26" s="7"/>
      <c r="E26" s="7"/>
      <c r="F26" s="4" t="s">
        <v>22</v>
      </c>
      <c r="G26" s="5"/>
      <c r="H26" s="6"/>
    </row>
    <row r="27" spans="2:8" x14ac:dyDescent="0.4">
      <c r="C27" s="7"/>
      <c r="D27" s="7"/>
      <c r="E27" s="7"/>
      <c r="F27" s="7"/>
      <c r="G27" s="9"/>
      <c r="H27" s="14"/>
    </row>
    <row r="28" spans="2:8" x14ac:dyDescent="0.4">
      <c r="C28" s="7"/>
      <c r="D28" s="7"/>
      <c r="E28" s="7"/>
      <c r="F28" s="7"/>
      <c r="G28" s="4" t="s">
        <v>41</v>
      </c>
      <c r="H28" s="6"/>
    </row>
    <row r="29" spans="2:8" x14ac:dyDescent="0.4">
      <c r="C29" s="7"/>
      <c r="D29" s="7"/>
      <c r="E29" s="7"/>
      <c r="F29" s="7"/>
      <c r="G29" s="7"/>
      <c r="H29" s="15"/>
    </row>
    <row r="30" spans="2:8" x14ac:dyDescent="0.4">
      <c r="C30" s="7"/>
      <c r="D30" s="7"/>
      <c r="E30" s="7"/>
      <c r="F30" s="7"/>
      <c r="G30" s="7" t="s">
        <v>42</v>
      </c>
      <c r="H30" s="15"/>
    </row>
    <row r="31" spans="2:8" x14ac:dyDescent="0.4">
      <c r="C31" s="7"/>
      <c r="D31" s="7"/>
      <c r="E31" s="7"/>
      <c r="F31" s="7"/>
      <c r="G31" s="7"/>
      <c r="H31" s="10" t="s">
        <v>26</v>
      </c>
    </row>
    <row r="32" spans="2:8" x14ac:dyDescent="0.4">
      <c r="C32" s="8"/>
      <c r="D32" s="8"/>
      <c r="E32" s="8"/>
      <c r="F32" s="8"/>
      <c r="G32" s="8"/>
      <c r="H32" s="11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0" zoomScaleNormal="130" workbookViewId="0">
      <selection sqref="A1:A1048576"/>
    </sheetView>
  </sheetViews>
  <sheetFormatPr defaultRowHeight="18.75" x14ac:dyDescent="0.4"/>
  <sheetData>
    <row r="1" spans="1:4" s="22" customFormat="1" ht="24.75" thickBot="1" x14ac:dyDescent="0.45">
      <c r="A1" s="22" t="s">
        <v>7</v>
      </c>
    </row>
    <row r="2" spans="1:4" ht="19.5" thickTop="1" x14ac:dyDescent="0.4"/>
    <row r="5" spans="1:4" x14ac:dyDescent="0.4">
      <c r="A5">
        <v>1</v>
      </c>
      <c r="B5" t="s">
        <v>14</v>
      </c>
    </row>
    <row r="6" spans="1:4" x14ac:dyDescent="0.4">
      <c r="B6" t="s">
        <v>92</v>
      </c>
    </row>
    <row r="9" spans="1:4" x14ac:dyDescent="0.4">
      <c r="A9">
        <v>2</v>
      </c>
      <c r="B9" t="s">
        <v>12</v>
      </c>
    </row>
    <row r="10" spans="1:4" x14ac:dyDescent="0.4">
      <c r="A10">
        <v>3</v>
      </c>
      <c r="B10" t="s">
        <v>13</v>
      </c>
    </row>
    <row r="11" spans="1:4" x14ac:dyDescent="0.4">
      <c r="A11" t="s">
        <v>8</v>
      </c>
    </row>
    <row r="13" spans="1:4" x14ac:dyDescent="0.4">
      <c r="B13">
        <v>1</v>
      </c>
      <c r="C13" t="s">
        <v>93</v>
      </c>
    </row>
    <row r="15" spans="1:4" x14ac:dyDescent="0.4">
      <c r="B15">
        <v>2</v>
      </c>
      <c r="C15" t="s">
        <v>94</v>
      </c>
    </row>
    <row r="16" spans="1:4" x14ac:dyDescent="0.4">
      <c r="D16" t="s">
        <v>95</v>
      </c>
    </row>
    <row r="18" spans="4:7" x14ac:dyDescent="0.4">
      <c r="D18" t="s">
        <v>96</v>
      </c>
    </row>
    <row r="19" spans="4:7" x14ac:dyDescent="0.4">
      <c r="E19">
        <v>1</v>
      </c>
      <c r="F19" t="s">
        <v>98</v>
      </c>
    </row>
    <row r="20" spans="4:7" x14ac:dyDescent="0.4">
      <c r="F20">
        <v>1</v>
      </c>
      <c r="G20" t="s">
        <v>99</v>
      </c>
    </row>
    <row r="22" spans="4:7" x14ac:dyDescent="0.4">
      <c r="F22">
        <v>2</v>
      </c>
      <c r="G22" t="s">
        <v>16</v>
      </c>
    </row>
    <row r="24" spans="4:7" x14ac:dyDescent="0.4">
      <c r="E24">
        <v>2</v>
      </c>
      <c r="F24" t="s">
        <v>15</v>
      </c>
    </row>
    <row r="29" spans="4:7" x14ac:dyDescent="0.4">
      <c r="D29" t="s">
        <v>97</v>
      </c>
    </row>
    <row r="32" spans="4:7" x14ac:dyDescent="0.4">
      <c r="F32">
        <v>1</v>
      </c>
      <c r="G32" t="s">
        <v>18</v>
      </c>
    </row>
    <row r="33" spans="2:7" x14ac:dyDescent="0.4">
      <c r="F33">
        <v>2</v>
      </c>
      <c r="G33" t="s">
        <v>17</v>
      </c>
    </row>
    <row r="36" spans="2:7" x14ac:dyDescent="0.4">
      <c r="B36">
        <v>3</v>
      </c>
      <c r="C36" t="s">
        <v>9</v>
      </c>
    </row>
    <row r="39" spans="2:7" x14ac:dyDescent="0.4">
      <c r="D39">
        <v>1</v>
      </c>
      <c r="E39" t="s">
        <v>10</v>
      </c>
    </row>
    <row r="41" spans="2:7" x14ac:dyDescent="0.4">
      <c r="D41">
        <v>2</v>
      </c>
      <c r="E41" t="s">
        <v>11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16"/>
  <sheetViews>
    <sheetView topLeftCell="A67" zoomScale="130" zoomScaleNormal="130" workbookViewId="0">
      <selection activeCell="D79" sqref="D79"/>
    </sheetView>
  </sheetViews>
  <sheetFormatPr defaultRowHeight="18.75" x14ac:dyDescent="0.4"/>
  <cols>
    <col min="6" max="6" width="11.875" bestFit="1" customWidth="1"/>
    <col min="8" max="8" width="9.5" bestFit="1" customWidth="1"/>
    <col min="9" max="9" width="11.875" bestFit="1" customWidth="1"/>
    <col min="10" max="10" width="9.375" bestFit="1" customWidth="1"/>
    <col min="12" max="13" width="9.375" bestFit="1" customWidth="1"/>
  </cols>
  <sheetData>
    <row r="1" spans="1:6" s="21" customFormat="1" ht="24.75" thickBot="1" x14ac:dyDescent="0.45">
      <c r="A1" s="1" t="s">
        <v>65</v>
      </c>
    </row>
    <row r="2" spans="1:6" ht="19.5" thickTop="1" x14ac:dyDescent="0.4"/>
    <row r="3" spans="1:6" x14ac:dyDescent="0.4">
      <c r="A3" t="s">
        <v>72</v>
      </c>
    </row>
    <row r="5" spans="1:6" x14ac:dyDescent="0.4">
      <c r="B5" s="23" t="s">
        <v>66</v>
      </c>
      <c r="C5" s="3" t="s">
        <v>68</v>
      </c>
    </row>
    <row r="6" spans="1:6" x14ac:dyDescent="0.4">
      <c r="B6" s="20" t="s">
        <v>67</v>
      </c>
      <c r="C6" s="3" t="s">
        <v>69</v>
      </c>
    </row>
    <row r="14" spans="1:6" x14ac:dyDescent="0.4">
      <c r="B14" s="23" t="s">
        <v>73</v>
      </c>
      <c r="C14" s="20" t="s">
        <v>74</v>
      </c>
      <c r="D14" s="20" t="s">
        <v>66</v>
      </c>
      <c r="E14" s="20" t="s">
        <v>75</v>
      </c>
      <c r="F14" s="20" t="s">
        <v>84</v>
      </c>
    </row>
    <row r="15" spans="1:6" x14ac:dyDescent="0.4">
      <c r="B15" s="23">
        <v>24</v>
      </c>
      <c r="C15" s="23">
        <v>3</v>
      </c>
      <c r="D15" s="3">
        <f t="shared" ref="D15:D20" si="0">B15/GCD(ABS(B15), C15)</f>
        <v>8</v>
      </c>
      <c r="E15" s="3">
        <f t="shared" ref="E15:E20" si="1">C15/GCD(ABS(B15), C15)</f>
        <v>1</v>
      </c>
      <c r="F15" s="3" t="b">
        <f t="shared" ref="F15:F20" si="2">B15/C15=D15/E15</f>
        <v>1</v>
      </c>
    </row>
    <row r="16" spans="1:6" x14ac:dyDescent="0.4">
      <c r="B16" s="23">
        <v>-24</v>
      </c>
      <c r="C16" s="23">
        <v>3</v>
      </c>
      <c r="D16" s="3">
        <f t="shared" si="0"/>
        <v>-8</v>
      </c>
      <c r="E16" s="3">
        <f t="shared" si="1"/>
        <v>1</v>
      </c>
      <c r="F16" s="3" t="b">
        <f t="shared" si="2"/>
        <v>1</v>
      </c>
    </row>
    <row r="17" spans="1:10" x14ac:dyDescent="0.4">
      <c r="B17" s="23">
        <v>17</v>
      </c>
      <c r="C17" s="23">
        <v>17</v>
      </c>
      <c r="D17" s="3">
        <f t="shared" si="0"/>
        <v>1</v>
      </c>
      <c r="E17" s="3">
        <f t="shared" si="1"/>
        <v>1</v>
      </c>
      <c r="F17" s="3" t="b">
        <f t="shared" si="2"/>
        <v>1</v>
      </c>
    </row>
    <row r="18" spans="1:10" x14ac:dyDescent="0.4">
      <c r="B18" s="23">
        <v>17</v>
      </c>
      <c r="C18" s="23">
        <v>1</v>
      </c>
      <c r="D18" s="3">
        <f t="shared" si="0"/>
        <v>17</v>
      </c>
      <c r="E18" s="3">
        <f t="shared" si="1"/>
        <v>1</v>
      </c>
      <c r="F18" s="3" t="b">
        <f t="shared" si="2"/>
        <v>1</v>
      </c>
    </row>
    <row r="19" spans="1:10" x14ac:dyDescent="0.4">
      <c r="B19" s="23">
        <v>0</v>
      </c>
      <c r="C19" s="23">
        <v>100</v>
      </c>
      <c r="D19" s="3">
        <f t="shared" si="0"/>
        <v>0</v>
      </c>
      <c r="E19" s="3">
        <f t="shared" si="1"/>
        <v>1</v>
      </c>
      <c r="F19" s="3" t="b">
        <f t="shared" si="2"/>
        <v>1</v>
      </c>
    </row>
    <row r="20" spans="1:10" x14ac:dyDescent="0.4">
      <c r="B20" s="23">
        <v>42</v>
      </c>
      <c r="C20" s="23">
        <v>0</v>
      </c>
      <c r="D20" s="3">
        <f t="shared" si="0"/>
        <v>1</v>
      </c>
      <c r="E20" s="3">
        <f t="shared" si="1"/>
        <v>0</v>
      </c>
      <c r="F20" s="3" t="e">
        <f t="shared" si="2"/>
        <v>#DIV/0!</v>
      </c>
    </row>
    <row r="22" spans="1:10" x14ac:dyDescent="0.4">
      <c r="A22" t="s">
        <v>70</v>
      </c>
    </row>
    <row r="26" spans="1:10" x14ac:dyDescent="0.4">
      <c r="B26" s="23" t="s">
        <v>76</v>
      </c>
      <c r="C26" s="20" t="s">
        <v>77</v>
      </c>
      <c r="D26" s="20" t="s">
        <v>78</v>
      </c>
      <c r="E26" s="20" t="s">
        <v>79</v>
      </c>
      <c r="F26" s="20" t="s">
        <v>80</v>
      </c>
      <c r="G26" s="20" t="s">
        <v>81</v>
      </c>
      <c r="H26" s="20" t="s">
        <v>82</v>
      </c>
      <c r="I26" s="20" t="s">
        <v>67</v>
      </c>
      <c r="J26" s="20" t="s">
        <v>83</v>
      </c>
    </row>
    <row r="27" spans="1:10" x14ac:dyDescent="0.4">
      <c r="B27" s="23">
        <v>24</v>
      </c>
      <c r="C27" s="23">
        <v>3</v>
      </c>
      <c r="D27" s="23">
        <v>-24</v>
      </c>
      <c r="E27" s="23">
        <v>5</v>
      </c>
      <c r="F27" s="3">
        <f>B27*E27+C27*D27</f>
        <v>48</v>
      </c>
      <c r="G27" s="3">
        <f>E27*C27</f>
        <v>15</v>
      </c>
      <c r="H27" s="3">
        <f>F27/GCD(ABS(F27), G27)</f>
        <v>16</v>
      </c>
      <c r="I27" s="3">
        <f>G27/GCD(ABS(F27), G27)</f>
        <v>5</v>
      </c>
      <c r="J27" s="3" t="b">
        <f>B27/C27+D27/E27=H27/I27</f>
        <v>1</v>
      </c>
    </row>
    <row r="28" spans="1:10" x14ac:dyDescent="0.4">
      <c r="B28" s="23">
        <v>5</v>
      </c>
      <c r="C28" s="23">
        <v>3</v>
      </c>
      <c r="D28" s="23">
        <v>2</v>
      </c>
      <c r="E28" s="23">
        <v>6</v>
      </c>
      <c r="F28" s="3">
        <f>B28*E28+C28*D28</f>
        <v>36</v>
      </c>
      <c r="G28" s="3">
        <f>E28*C28</f>
        <v>18</v>
      </c>
      <c r="H28" s="3">
        <f>F28/GCD(ABS(F28), G28)</f>
        <v>2</v>
      </c>
      <c r="I28" s="3">
        <f>G28/GCD(ABS(F28), G28)</f>
        <v>1</v>
      </c>
      <c r="J28" s="3" t="b">
        <f>B28/C28+D28/E28=H28/I28</f>
        <v>1</v>
      </c>
    </row>
    <row r="29" spans="1:10" x14ac:dyDescent="0.4">
      <c r="B29" s="23">
        <v>-3435</v>
      </c>
      <c r="C29" s="23">
        <v>32</v>
      </c>
      <c r="D29" s="23">
        <v>24246</v>
      </c>
      <c r="E29" s="23">
        <v>54</v>
      </c>
      <c r="F29" s="3">
        <f>B29*E29+C29*D29</f>
        <v>590382</v>
      </c>
      <c r="G29" s="3">
        <f>E29*C29</f>
        <v>1728</v>
      </c>
      <c r="H29" s="3">
        <f>F29/GCD(ABS(F29), G29)</f>
        <v>10933</v>
      </c>
      <c r="I29" s="3">
        <f>G29/GCD(ABS(F29), G29)</f>
        <v>32</v>
      </c>
      <c r="J29" s="3" t="b">
        <f>B29/C29+D29/E29=H29/I29</f>
        <v>1</v>
      </c>
    </row>
    <row r="30" spans="1:10" x14ac:dyDescent="0.4">
      <c r="B30" s="23">
        <v>67</v>
      </c>
      <c r="C30" s="23">
        <v>1</v>
      </c>
      <c r="D30" s="23">
        <v>434</v>
      </c>
      <c r="E30" s="23">
        <v>1</v>
      </c>
      <c r="F30" s="3">
        <f>B30*E30+C30*D30</f>
        <v>501</v>
      </c>
      <c r="G30" s="3">
        <f>E30*C30</f>
        <v>1</v>
      </c>
      <c r="H30" s="3">
        <f>F30/GCD(ABS(F30), G30)</f>
        <v>501</v>
      </c>
      <c r="I30" s="3">
        <f>G30/GCD(ABS(F30), G30)</f>
        <v>1</v>
      </c>
      <c r="J30" s="3" t="b">
        <f>B30/C30+D30/E30=H30/I30</f>
        <v>1</v>
      </c>
    </row>
    <row r="31" spans="1:10" x14ac:dyDescent="0.4">
      <c r="A31" t="s">
        <v>85</v>
      </c>
    </row>
    <row r="35" spans="1:10" x14ac:dyDescent="0.4">
      <c r="B35" s="23" t="s">
        <v>76</v>
      </c>
      <c r="C35" s="20" t="s">
        <v>77</v>
      </c>
      <c r="D35" s="20" t="s">
        <v>78</v>
      </c>
      <c r="E35" s="20" t="s">
        <v>79</v>
      </c>
      <c r="F35" s="20" t="s">
        <v>80</v>
      </c>
      <c r="G35" s="20" t="s">
        <v>81</v>
      </c>
      <c r="H35" s="20" t="s">
        <v>82</v>
      </c>
      <c r="I35" s="20" t="s">
        <v>67</v>
      </c>
      <c r="J35" s="20" t="s">
        <v>89</v>
      </c>
    </row>
    <row r="36" spans="1:10" x14ac:dyDescent="0.4">
      <c r="B36" s="23">
        <v>24</v>
      </c>
      <c r="C36" s="23">
        <v>3</v>
      </c>
      <c r="D36" s="23">
        <v>-24</v>
      </c>
      <c r="E36" s="23">
        <v>5</v>
      </c>
      <c r="F36" s="3">
        <f>B36*D36</f>
        <v>-576</v>
      </c>
      <c r="G36" s="3">
        <f>E36*C36</f>
        <v>15</v>
      </c>
      <c r="H36" s="3">
        <f>F36/GCD(ABS(F36), G36)</f>
        <v>-192</v>
      </c>
      <c r="I36" s="3">
        <f>G36/GCD(ABS(F36), G36)</f>
        <v>5</v>
      </c>
      <c r="J36" s="3" t="b">
        <f>B36/C36*D36/E36=H36/I36</f>
        <v>1</v>
      </c>
    </row>
    <row r="37" spans="1:10" x14ac:dyDescent="0.4">
      <c r="B37" s="23">
        <v>5</v>
      </c>
      <c r="C37" s="23">
        <v>3</v>
      </c>
      <c r="D37" s="23">
        <v>2</v>
      </c>
      <c r="E37" s="23">
        <v>6</v>
      </c>
      <c r="F37" s="3">
        <f>B37*D37</f>
        <v>10</v>
      </c>
      <c r="G37" s="3">
        <f>E37*C37</f>
        <v>18</v>
      </c>
      <c r="H37" s="3">
        <f>F37/GCD(ABS(F37), G37)</f>
        <v>5</v>
      </c>
      <c r="I37" s="3">
        <f>G37/GCD(ABS(F37), G37)</f>
        <v>9</v>
      </c>
      <c r="J37" s="3" t="b">
        <f>B37/C37*D37/E37=H37/I37</f>
        <v>1</v>
      </c>
    </row>
    <row r="38" spans="1:10" x14ac:dyDescent="0.4">
      <c r="B38" s="23">
        <v>-3435</v>
      </c>
      <c r="C38" s="23">
        <v>32</v>
      </c>
      <c r="D38" s="23">
        <v>24246</v>
      </c>
      <c r="E38" s="23">
        <v>54</v>
      </c>
      <c r="F38" s="3">
        <f>B38*D38</f>
        <v>-83285010</v>
      </c>
      <c r="G38" s="3">
        <f>E38*C38</f>
        <v>1728</v>
      </c>
      <c r="H38" s="3">
        <f>F38/GCD(ABS(F38), G38)</f>
        <v>-1542315</v>
      </c>
      <c r="I38" s="3">
        <f>G38/GCD(ABS(F38), G38)</f>
        <v>32</v>
      </c>
      <c r="J38" s="3" t="b">
        <f>B38/C38*D38/E38=H38/I38</f>
        <v>1</v>
      </c>
    </row>
    <row r="39" spans="1:10" x14ac:dyDescent="0.4">
      <c r="B39" s="23">
        <v>67</v>
      </c>
      <c r="C39" s="23">
        <v>1</v>
      </c>
      <c r="D39" s="23">
        <v>434</v>
      </c>
      <c r="E39" s="23">
        <v>1</v>
      </c>
      <c r="F39" s="3">
        <f>B39*D39</f>
        <v>29078</v>
      </c>
      <c r="G39" s="3">
        <f>E39*C39</f>
        <v>1</v>
      </c>
      <c r="H39" s="3">
        <f>F39/GCD(ABS(F39), G39)</f>
        <v>29078</v>
      </c>
      <c r="I39" s="3">
        <f>G39/GCD(ABS(F39), G39)</f>
        <v>1</v>
      </c>
      <c r="J39" s="3" t="b">
        <f>B39/C39*D39/E39=H39/I39</f>
        <v>1</v>
      </c>
    </row>
    <row r="41" spans="1:10" x14ac:dyDescent="0.4">
      <c r="A41" t="s">
        <v>86</v>
      </c>
    </row>
    <row r="45" spans="1:10" x14ac:dyDescent="0.4">
      <c r="B45" s="23" t="s">
        <v>87</v>
      </c>
      <c r="C45" s="20" t="s">
        <v>77</v>
      </c>
      <c r="D45" s="20" t="s">
        <v>66</v>
      </c>
      <c r="E45" s="20" t="s">
        <v>75</v>
      </c>
      <c r="F45" s="20" t="s">
        <v>88</v>
      </c>
    </row>
    <row r="46" spans="1:10" x14ac:dyDescent="0.4">
      <c r="B46" s="23">
        <v>7</v>
      </c>
      <c r="C46" s="23">
        <v>3</v>
      </c>
      <c r="D46" s="3">
        <f>-B46</f>
        <v>-7</v>
      </c>
      <c r="E46" s="3">
        <f>C46/GCD(ABS(B46), C46)</f>
        <v>3</v>
      </c>
      <c r="F46" s="3" t="b">
        <f>-B46/C46=D46/E46</f>
        <v>1</v>
      </c>
    </row>
    <row r="47" spans="1:10" x14ac:dyDescent="0.4">
      <c r="B47" s="23">
        <v>-25</v>
      </c>
      <c r="C47" s="23">
        <v>3</v>
      </c>
      <c r="D47" s="3">
        <f>-B47</f>
        <v>25</v>
      </c>
      <c r="E47" s="3">
        <f>C47/GCD(ABS(B47), C47)</f>
        <v>3</v>
      </c>
      <c r="F47" s="3" t="b">
        <f t="shared" ref="F47:F49" si="3">-B47/C47=D47/E47</f>
        <v>1</v>
      </c>
    </row>
    <row r="48" spans="1:10" x14ac:dyDescent="0.4">
      <c r="B48" s="23">
        <v>11</v>
      </c>
      <c r="C48" s="23">
        <v>17</v>
      </c>
      <c r="D48" s="3">
        <f>-B48</f>
        <v>-11</v>
      </c>
      <c r="E48" s="3">
        <f>C48/GCD(ABS(B48), C48)</f>
        <v>17</v>
      </c>
      <c r="F48" s="3" t="b">
        <f t="shared" si="3"/>
        <v>1</v>
      </c>
    </row>
    <row r="49" spans="1:6" x14ac:dyDescent="0.4">
      <c r="B49" s="23">
        <v>17</v>
      </c>
      <c r="C49" s="23">
        <v>1</v>
      </c>
      <c r="D49" s="3">
        <f>-B49</f>
        <v>-17</v>
      </c>
      <c r="E49" s="3">
        <f>C49/GCD(ABS(B49), C49)</f>
        <v>1</v>
      </c>
      <c r="F49" s="3" t="b">
        <f t="shared" si="3"/>
        <v>1</v>
      </c>
    </row>
    <row r="52" spans="1:6" x14ac:dyDescent="0.4">
      <c r="A52" t="s">
        <v>71</v>
      </c>
    </row>
    <row r="57" spans="1:6" x14ac:dyDescent="0.4">
      <c r="B57" s="23" t="s">
        <v>87</v>
      </c>
      <c r="C57" s="20" t="s">
        <v>77</v>
      </c>
      <c r="D57" s="20" t="s">
        <v>66</v>
      </c>
      <c r="E57" s="20" t="s">
        <v>75</v>
      </c>
      <c r="F57" s="20" t="s">
        <v>90</v>
      </c>
    </row>
    <row r="58" spans="1:6" x14ac:dyDescent="0.4">
      <c r="B58" s="23">
        <v>7</v>
      </c>
      <c r="C58" s="23">
        <v>3</v>
      </c>
      <c r="D58" s="3">
        <f>SIGN(B58)*C58</f>
        <v>3</v>
      </c>
      <c r="E58" s="3">
        <f>ABS(B58)</f>
        <v>7</v>
      </c>
      <c r="F58" s="3" t="b">
        <f>1/B58*C58=D58/E58</f>
        <v>1</v>
      </c>
    </row>
    <row r="59" spans="1:6" x14ac:dyDescent="0.4">
      <c r="B59" s="23">
        <v>-25</v>
      </c>
      <c r="C59" s="23">
        <v>3</v>
      </c>
      <c r="D59" s="3">
        <f t="shared" ref="D59:D61" si="4">SIGN(B59)*C59</f>
        <v>-3</v>
      </c>
      <c r="E59" s="3">
        <f t="shared" ref="E59:E61" si="5">ABS(B59)</f>
        <v>25</v>
      </c>
      <c r="F59" s="3" t="b">
        <f t="shared" ref="F59:F61" si="6">1/B59*C59=D59/E59</f>
        <v>1</v>
      </c>
    </row>
    <row r="60" spans="1:6" x14ac:dyDescent="0.4">
      <c r="B60" s="23">
        <v>11</v>
      </c>
      <c r="C60" s="23">
        <v>17</v>
      </c>
      <c r="D60" s="3">
        <f t="shared" si="4"/>
        <v>17</v>
      </c>
      <c r="E60" s="3">
        <f t="shared" si="5"/>
        <v>11</v>
      </c>
      <c r="F60" s="3" t="b">
        <f t="shared" si="6"/>
        <v>1</v>
      </c>
    </row>
    <row r="61" spans="1:6" x14ac:dyDescent="0.4">
      <c r="B61" s="23">
        <v>17</v>
      </c>
      <c r="C61" s="23">
        <v>1</v>
      </c>
      <c r="D61" s="3">
        <f t="shared" si="4"/>
        <v>1</v>
      </c>
      <c r="E61" s="3">
        <f t="shared" si="5"/>
        <v>17</v>
      </c>
      <c r="F61" s="3" t="b">
        <f t="shared" si="6"/>
        <v>1</v>
      </c>
    </row>
    <row r="62" spans="1:6" x14ac:dyDescent="0.4">
      <c r="B62" s="23">
        <v>0</v>
      </c>
      <c r="C62" s="23">
        <v>42</v>
      </c>
      <c r="D62" s="3">
        <f t="shared" ref="D62" si="7">SIGN(B62)*C62</f>
        <v>0</v>
      </c>
      <c r="E62" s="3">
        <f t="shared" ref="E62" si="8">ABS(B62)</f>
        <v>0</v>
      </c>
      <c r="F62" s="3" t="e">
        <f t="shared" ref="F62" si="9">1/B62*C62=D62/E62</f>
        <v>#DIV/0!</v>
      </c>
    </row>
    <row r="64" spans="1:6" x14ac:dyDescent="0.4">
      <c r="A64" t="s">
        <v>158</v>
      </c>
    </row>
    <row r="69" spans="2:6" x14ac:dyDescent="0.4">
      <c r="B69" t="s">
        <v>108</v>
      </c>
    </row>
    <row r="74" spans="2:6" x14ac:dyDescent="0.4">
      <c r="B74" t="s">
        <v>113</v>
      </c>
    </row>
    <row r="77" spans="2:6" x14ac:dyDescent="0.4">
      <c r="B77" s="23" t="s">
        <v>76</v>
      </c>
      <c r="C77" s="20" t="s">
        <v>77</v>
      </c>
      <c r="D77" s="20" t="s">
        <v>66</v>
      </c>
      <c r="E77" s="20" t="s">
        <v>67</v>
      </c>
      <c r="F77" s="20" t="s">
        <v>90</v>
      </c>
    </row>
    <row r="78" spans="2:6" x14ac:dyDescent="0.4">
      <c r="B78" s="23">
        <v>25</v>
      </c>
      <c r="C78" s="23">
        <v>4</v>
      </c>
      <c r="D78" s="3">
        <f>_xlfn.FLOOR.MATH(SQRT(B78),1)</f>
        <v>5</v>
      </c>
      <c r="E78" s="3">
        <f>_xlfn.FLOOR.MATH(SQRT(C78),1)</f>
        <v>2</v>
      </c>
      <c r="F78" s="3" t="b">
        <f>SQRT(B78/C78)=D78/E78</f>
        <v>1</v>
      </c>
    </row>
    <row r="79" spans="2:6" x14ac:dyDescent="0.4">
      <c r="B79" s="23">
        <v>25</v>
      </c>
      <c r="C79" s="23">
        <v>3</v>
      </c>
      <c r="D79" s="3">
        <f t="shared" ref="D79:D81" si="10">_xlfn.FLOOR.MATH(SQRT(B79),1)</f>
        <v>5</v>
      </c>
      <c r="E79" s="3">
        <f t="shared" ref="E79:E81" si="11">_xlfn.FLOOR.MATH(SQRT(C79),1)</f>
        <v>1</v>
      </c>
      <c r="F79" s="3" t="b">
        <f>SQRT(B79*C79)=D79/E79</f>
        <v>0</v>
      </c>
    </row>
    <row r="80" spans="2:6" x14ac:dyDescent="0.4">
      <c r="B80" s="23">
        <v>-64</v>
      </c>
      <c r="C80" s="23">
        <v>36</v>
      </c>
      <c r="D80" s="3" t="e">
        <f t="shared" si="10"/>
        <v>#NUM!</v>
      </c>
      <c r="E80" s="3">
        <f t="shared" si="11"/>
        <v>6</v>
      </c>
      <c r="F80" s="3" t="e">
        <f>SQRT(B80*C80)=D80/E80</f>
        <v>#NUM!</v>
      </c>
    </row>
    <row r="81" spans="1:6" x14ac:dyDescent="0.4">
      <c r="B81" s="23">
        <v>0</v>
      </c>
      <c r="C81" s="23">
        <v>1</v>
      </c>
      <c r="D81" s="3">
        <f t="shared" si="10"/>
        <v>0</v>
      </c>
      <c r="E81" s="3">
        <f t="shared" si="11"/>
        <v>1</v>
      </c>
      <c r="F81" s="3" t="b">
        <f>SQRT(B81*C81)=D81/E81</f>
        <v>1</v>
      </c>
    </row>
    <row r="86" spans="1:6" x14ac:dyDescent="0.4">
      <c r="A86" t="s">
        <v>107</v>
      </c>
    </row>
    <row r="96" spans="1:6" x14ac:dyDescent="0.4">
      <c r="B96" t="s">
        <v>106</v>
      </c>
    </row>
    <row r="103" spans="5:12" x14ac:dyDescent="0.4">
      <c r="J103" t="s">
        <v>114</v>
      </c>
    </row>
    <row r="111" spans="5:12" x14ac:dyDescent="0.4">
      <c r="F111" s="29" t="s">
        <v>105</v>
      </c>
      <c r="I111" s="29" t="s">
        <v>105</v>
      </c>
      <c r="L111" s="29" t="s">
        <v>105</v>
      </c>
    </row>
    <row r="112" spans="5:12" s="27" customFormat="1" x14ac:dyDescent="0.4">
      <c r="E112" s="25" t="s">
        <v>101</v>
      </c>
      <c r="F112" s="19">
        <f>COUNTIF(F114:F369,TRUE)/$E$113</f>
        <v>0.828125</v>
      </c>
      <c r="H112" s="25" t="s">
        <v>101</v>
      </c>
      <c r="I112" s="19">
        <f>COUNTIF(I114:I369,TRUE)/$E$113</f>
        <v>0.984375</v>
      </c>
      <c r="J112" s="28"/>
      <c r="K112" s="25" t="s">
        <v>101</v>
      </c>
      <c r="L112" s="19">
        <f>COUNTIF(L114:L369,TRUE)/$E$113</f>
        <v>0.98828125</v>
      </c>
    </row>
    <row r="113" spans="1:12" s="27" customFormat="1" x14ac:dyDescent="0.4">
      <c r="A113"/>
      <c r="B113"/>
      <c r="C113" s="26" t="s">
        <v>100</v>
      </c>
      <c r="D113" s="26" t="s">
        <v>102</v>
      </c>
      <c r="E113" s="26">
        <v>256</v>
      </c>
      <c r="F113" s="29" t="s">
        <v>103</v>
      </c>
      <c r="H113" s="26">
        <v>9</v>
      </c>
      <c r="I113" s="29" t="s">
        <v>104</v>
      </c>
      <c r="J113" s="28"/>
      <c r="K113" s="26">
        <v>5</v>
      </c>
      <c r="L113" s="29" t="s">
        <v>104</v>
      </c>
    </row>
    <row r="114" spans="1:12" s="27" customFormat="1" x14ac:dyDescent="0.4">
      <c r="A114"/>
      <c r="B114"/>
      <c r="C114" s="24">
        <v>0</v>
      </c>
      <c r="D114" s="11">
        <f>C114^2</f>
        <v>0</v>
      </c>
      <c r="E114" s="3">
        <f>MOD($D114,E$113)</f>
        <v>0</v>
      </c>
      <c r="F114" s="3" t="b">
        <f>ISERROR(MATCH(C114,$E$114:$E$369,0))</f>
        <v>0</v>
      </c>
      <c r="H114" s="3">
        <f t="shared" ref="H114:H177" si="12">MOD($D114,H$113)</f>
        <v>0</v>
      </c>
      <c r="I114" s="3" t="b">
        <f>AND(F114,ISERROR(MATCH($C114,H$114:H$369,0)))</f>
        <v>0</v>
      </c>
      <c r="K114" s="3">
        <f t="shared" ref="K114:K177" si="13">MOD($D114,K$113)</f>
        <v>0</v>
      </c>
      <c r="L114" s="3" t="b">
        <f>AND(I114,ISERROR(MATCH($C114,K$114:K$369,0)))</f>
        <v>0</v>
      </c>
    </row>
    <row r="115" spans="1:12" s="27" customFormat="1" x14ac:dyDescent="0.4">
      <c r="A115"/>
      <c r="B115"/>
      <c r="C115" s="23">
        <f>C114+1</f>
        <v>1</v>
      </c>
      <c r="D115" s="3">
        <f t="shared" ref="D115:D178" si="14">C115^2</f>
        <v>1</v>
      </c>
      <c r="E115" s="3">
        <f t="shared" ref="E115:E178" si="15">MOD($D115,E$113)</f>
        <v>1</v>
      </c>
      <c r="F115" s="3" t="b">
        <f t="shared" ref="F115:F178" si="16">ISERROR(MATCH(C115,$E$114:$E$369,0))</f>
        <v>0</v>
      </c>
      <c r="H115" s="3">
        <f t="shared" si="12"/>
        <v>1</v>
      </c>
      <c r="I115" s="3" t="b">
        <f t="shared" ref="I115:I178" si="17">ISERROR(MATCH($C115,H$114:H$369,0))</f>
        <v>0</v>
      </c>
      <c r="K115" s="3">
        <f t="shared" si="13"/>
        <v>1</v>
      </c>
      <c r="L115" s="3" t="b">
        <f t="shared" ref="L115:L178" si="18">ISERROR(MATCH($C115,K$114:K$369,0))</f>
        <v>0</v>
      </c>
    </row>
    <row r="116" spans="1:12" s="27" customFormat="1" x14ac:dyDescent="0.4">
      <c r="A116"/>
      <c r="B116"/>
      <c r="C116" s="23">
        <f t="shared" ref="C116:C179" si="19">C115+1</f>
        <v>2</v>
      </c>
      <c r="D116" s="3">
        <f t="shared" si="14"/>
        <v>4</v>
      </c>
      <c r="E116" s="3">
        <f t="shared" si="15"/>
        <v>4</v>
      </c>
      <c r="F116" s="3" t="b">
        <f t="shared" si="16"/>
        <v>1</v>
      </c>
      <c r="H116" s="3">
        <f t="shared" si="12"/>
        <v>4</v>
      </c>
      <c r="I116" s="3" t="b">
        <f t="shared" si="17"/>
        <v>1</v>
      </c>
      <c r="K116" s="3">
        <f t="shared" si="13"/>
        <v>4</v>
      </c>
      <c r="L116" s="3" t="b">
        <f t="shared" si="18"/>
        <v>1</v>
      </c>
    </row>
    <row r="117" spans="1:12" s="27" customFormat="1" x14ac:dyDescent="0.4">
      <c r="A117"/>
      <c r="B117"/>
      <c r="C117" s="23">
        <f t="shared" si="19"/>
        <v>3</v>
      </c>
      <c r="D117" s="3">
        <f t="shared" si="14"/>
        <v>9</v>
      </c>
      <c r="E117" s="3">
        <f t="shared" si="15"/>
        <v>9</v>
      </c>
      <c r="F117" s="3" t="b">
        <f t="shared" si="16"/>
        <v>1</v>
      </c>
      <c r="H117" s="3">
        <f t="shared" si="12"/>
        <v>0</v>
      </c>
      <c r="I117" s="3" t="b">
        <f t="shared" si="17"/>
        <v>1</v>
      </c>
      <c r="K117" s="3">
        <f t="shared" si="13"/>
        <v>4</v>
      </c>
      <c r="L117" s="3" t="b">
        <f t="shared" si="18"/>
        <v>1</v>
      </c>
    </row>
    <row r="118" spans="1:12" s="27" customFormat="1" x14ac:dyDescent="0.4">
      <c r="A118"/>
      <c r="B118"/>
      <c r="C118" s="23">
        <f t="shared" si="19"/>
        <v>4</v>
      </c>
      <c r="D118" s="3">
        <f t="shared" si="14"/>
        <v>16</v>
      </c>
      <c r="E118" s="3">
        <f t="shared" si="15"/>
        <v>16</v>
      </c>
      <c r="F118" s="3" t="b">
        <f t="shared" si="16"/>
        <v>0</v>
      </c>
      <c r="H118" s="3">
        <f t="shared" si="12"/>
        <v>7</v>
      </c>
      <c r="I118" s="3" t="b">
        <f t="shared" si="17"/>
        <v>0</v>
      </c>
      <c r="K118" s="3">
        <f t="shared" si="13"/>
        <v>1</v>
      </c>
      <c r="L118" s="3" t="b">
        <f t="shared" si="18"/>
        <v>0</v>
      </c>
    </row>
    <row r="119" spans="1:12" s="27" customFormat="1" x14ac:dyDescent="0.4">
      <c r="A119"/>
      <c r="B119"/>
      <c r="C119" s="23">
        <f t="shared" si="19"/>
        <v>5</v>
      </c>
      <c r="D119" s="3">
        <f t="shared" si="14"/>
        <v>25</v>
      </c>
      <c r="E119" s="3">
        <f t="shared" si="15"/>
        <v>25</v>
      </c>
      <c r="F119" s="3" t="b">
        <f t="shared" si="16"/>
        <v>1</v>
      </c>
      <c r="H119" s="3">
        <f t="shared" si="12"/>
        <v>7</v>
      </c>
      <c r="I119" s="3" t="b">
        <f t="shared" si="17"/>
        <v>1</v>
      </c>
      <c r="K119" s="3">
        <f t="shared" si="13"/>
        <v>0</v>
      </c>
      <c r="L119" s="3" t="b">
        <f t="shared" si="18"/>
        <v>1</v>
      </c>
    </row>
    <row r="120" spans="1:12" s="27" customFormat="1" x14ac:dyDescent="0.4">
      <c r="A120"/>
      <c r="B120"/>
      <c r="C120" s="23">
        <f t="shared" si="19"/>
        <v>6</v>
      </c>
      <c r="D120" s="3">
        <f t="shared" si="14"/>
        <v>36</v>
      </c>
      <c r="E120" s="3">
        <f t="shared" si="15"/>
        <v>36</v>
      </c>
      <c r="F120" s="3" t="b">
        <f t="shared" si="16"/>
        <v>1</v>
      </c>
      <c r="H120" s="3">
        <f t="shared" si="12"/>
        <v>0</v>
      </c>
      <c r="I120" s="3" t="b">
        <f t="shared" si="17"/>
        <v>1</v>
      </c>
      <c r="K120" s="3">
        <f t="shared" si="13"/>
        <v>1</v>
      </c>
      <c r="L120" s="3" t="b">
        <f t="shared" si="18"/>
        <v>1</v>
      </c>
    </row>
    <row r="121" spans="1:12" s="27" customFormat="1" x14ac:dyDescent="0.4">
      <c r="A121"/>
      <c r="B121"/>
      <c r="C121" s="23">
        <f t="shared" si="19"/>
        <v>7</v>
      </c>
      <c r="D121" s="3">
        <f t="shared" si="14"/>
        <v>49</v>
      </c>
      <c r="E121" s="3">
        <f t="shared" si="15"/>
        <v>49</v>
      </c>
      <c r="F121" s="3" t="b">
        <f t="shared" si="16"/>
        <v>1</v>
      </c>
      <c r="H121" s="3">
        <f t="shared" si="12"/>
        <v>4</v>
      </c>
      <c r="I121" s="3" t="b">
        <f t="shared" si="17"/>
        <v>0</v>
      </c>
      <c r="K121" s="3">
        <f t="shared" si="13"/>
        <v>4</v>
      </c>
      <c r="L121" s="3" t="b">
        <f t="shared" si="18"/>
        <v>1</v>
      </c>
    </row>
    <row r="122" spans="1:12" s="27" customFormat="1" x14ac:dyDescent="0.4">
      <c r="A122"/>
      <c r="B122"/>
      <c r="C122" s="23">
        <f t="shared" si="19"/>
        <v>8</v>
      </c>
      <c r="D122" s="3">
        <f t="shared" si="14"/>
        <v>64</v>
      </c>
      <c r="E122" s="3">
        <f t="shared" si="15"/>
        <v>64</v>
      </c>
      <c r="F122" s="3" t="b">
        <f t="shared" si="16"/>
        <v>1</v>
      </c>
      <c r="H122" s="3">
        <f t="shared" si="12"/>
        <v>1</v>
      </c>
      <c r="I122" s="3" t="b">
        <f t="shared" si="17"/>
        <v>1</v>
      </c>
      <c r="K122" s="3">
        <f t="shared" si="13"/>
        <v>4</v>
      </c>
      <c r="L122" s="3" t="b">
        <f t="shared" si="18"/>
        <v>1</v>
      </c>
    </row>
    <row r="123" spans="1:12" s="27" customFormat="1" x14ac:dyDescent="0.4">
      <c r="A123"/>
      <c r="B123"/>
      <c r="C123" s="23">
        <f t="shared" si="19"/>
        <v>9</v>
      </c>
      <c r="D123" s="3">
        <f t="shared" si="14"/>
        <v>81</v>
      </c>
      <c r="E123" s="3">
        <f t="shared" si="15"/>
        <v>81</v>
      </c>
      <c r="F123" s="3" t="b">
        <f t="shared" si="16"/>
        <v>0</v>
      </c>
      <c r="H123" s="3">
        <f t="shared" si="12"/>
        <v>0</v>
      </c>
      <c r="I123" s="3" t="b">
        <f t="shared" si="17"/>
        <v>1</v>
      </c>
      <c r="K123" s="3">
        <f t="shared" si="13"/>
        <v>1</v>
      </c>
      <c r="L123" s="3" t="b">
        <f t="shared" si="18"/>
        <v>1</v>
      </c>
    </row>
    <row r="124" spans="1:12" s="27" customFormat="1" x14ac:dyDescent="0.4">
      <c r="A124"/>
      <c r="B124"/>
      <c r="C124" s="23">
        <f t="shared" si="19"/>
        <v>10</v>
      </c>
      <c r="D124" s="3">
        <f t="shared" si="14"/>
        <v>100</v>
      </c>
      <c r="E124" s="3">
        <f t="shared" si="15"/>
        <v>100</v>
      </c>
      <c r="F124" s="3" t="b">
        <f t="shared" si="16"/>
        <v>1</v>
      </c>
      <c r="H124" s="3">
        <f t="shared" si="12"/>
        <v>1</v>
      </c>
      <c r="I124" s="3" t="b">
        <f t="shared" si="17"/>
        <v>1</v>
      </c>
      <c r="K124" s="3">
        <f t="shared" si="13"/>
        <v>0</v>
      </c>
      <c r="L124" s="3" t="b">
        <f t="shared" si="18"/>
        <v>1</v>
      </c>
    </row>
    <row r="125" spans="1:12" s="27" customFormat="1" x14ac:dyDescent="0.4">
      <c r="A125"/>
      <c r="B125"/>
      <c r="C125" s="23">
        <f t="shared" si="19"/>
        <v>11</v>
      </c>
      <c r="D125" s="3">
        <f t="shared" si="14"/>
        <v>121</v>
      </c>
      <c r="E125" s="3">
        <f t="shared" si="15"/>
        <v>121</v>
      </c>
      <c r="F125" s="3" t="b">
        <f t="shared" si="16"/>
        <v>1</v>
      </c>
      <c r="H125" s="3">
        <f t="shared" si="12"/>
        <v>4</v>
      </c>
      <c r="I125" s="3" t="b">
        <f t="shared" si="17"/>
        <v>1</v>
      </c>
      <c r="K125" s="3">
        <f t="shared" si="13"/>
        <v>1</v>
      </c>
      <c r="L125" s="3" t="b">
        <f t="shared" si="18"/>
        <v>1</v>
      </c>
    </row>
    <row r="126" spans="1:12" s="27" customFormat="1" x14ac:dyDescent="0.4">
      <c r="A126"/>
      <c r="B126"/>
      <c r="C126" s="23">
        <f t="shared" si="19"/>
        <v>12</v>
      </c>
      <c r="D126" s="3">
        <f t="shared" si="14"/>
        <v>144</v>
      </c>
      <c r="E126" s="3">
        <f t="shared" si="15"/>
        <v>144</v>
      </c>
      <c r="F126" s="3" t="b">
        <f t="shared" si="16"/>
        <v>1</v>
      </c>
      <c r="H126" s="3">
        <f t="shared" si="12"/>
        <v>0</v>
      </c>
      <c r="I126" s="3" t="b">
        <f t="shared" si="17"/>
        <v>1</v>
      </c>
      <c r="K126" s="3">
        <f t="shared" si="13"/>
        <v>4</v>
      </c>
      <c r="L126" s="3" t="b">
        <f t="shared" si="18"/>
        <v>1</v>
      </c>
    </row>
    <row r="127" spans="1:12" s="27" customFormat="1" x14ac:dyDescent="0.4">
      <c r="A127"/>
      <c r="B127"/>
      <c r="C127" s="23">
        <f t="shared" si="19"/>
        <v>13</v>
      </c>
      <c r="D127" s="3">
        <f t="shared" si="14"/>
        <v>169</v>
      </c>
      <c r="E127" s="3">
        <f t="shared" si="15"/>
        <v>169</v>
      </c>
      <c r="F127" s="3" t="b">
        <f t="shared" si="16"/>
        <v>1</v>
      </c>
      <c r="H127" s="3">
        <f t="shared" si="12"/>
        <v>7</v>
      </c>
      <c r="I127" s="3" t="b">
        <f t="shared" si="17"/>
        <v>1</v>
      </c>
      <c r="K127" s="3">
        <f t="shared" si="13"/>
        <v>4</v>
      </c>
      <c r="L127" s="3" t="b">
        <f t="shared" si="18"/>
        <v>1</v>
      </c>
    </row>
    <row r="128" spans="1:12" s="27" customFormat="1" x14ac:dyDescent="0.4">
      <c r="A128"/>
      <c r="B128"/>
      <c r="C128" s="23">
        <f t="shared" si="19"/>
        <v>14</v>
      </c>
      <c r="D128" s="3">
        <f t="shared" si="14"/>
        <v>196</v>
      </c>
      <c r="E128" s="3">
        <f t="shared" si="15"/>
        <v>196</v>
      </c>
      <c r="F128" s="3" t="b">
        <f t="shared" si="16"/>
        <v>1</v>
      </c>
      <c r="H128" s="3">
        <f t="shared" si="12"/>
        <v>7</v>
      </c>
      <c r="I128" s="3" t="b">
        <f t="shared" si="17"/>
        <v>1</v>
      </c>
      <c r="K128" s="3">
        <f t="shared" si="13"/>
        <v>1</v>
      </c>
      <c r="L128" s="3" t="b">
        <f t="shared" si="18"/>
        <v>1</v>
      </c>
    </row>
    <row r="129" spans="1:12" s="27" customFormat="1" x14ac:dyDescent="0.4">
      <c r="A129"/>
      <c r="B129"/>
      <c r="C129" s="23">
        <f t="shared" si="19"/>
        <v>15</v>
      </c>
      <c r="D129" s="3">
        <f t="shared" si="14"/>
        <v>225</v>
      </c>
      <c r="E129" s="3">
        <f t="shared" si="15"/>
        <v>225</v>
      </c>
      <c r="F129" s="3" t="b">
        <f t="shared" si="16"/>
        <v>1</v>
      </c>
      <c r="H129" s="3">
        <f t="shared" si="12"/>
        <v>0</v>
      </c>
      <c r="I129" s="3" t="b">
        <f t="shared" si="17"/>
        <v>1</v>
      </c>
      <c r="K129" s="3">
        <f t="shared" si="13"/>
        <v>0</v>
      </c>
      <c r="L129" s="3" t="b">
        <f t="shared" si="18"/>
        <v>1</v>
      </c>
    </row>
    <row r="130" spans="1:12" s="27" customFormat="1" x14ac:dyDescent="0.4">
      <c r="A130"/>
      <c r="B130"/>
      <c r="C130" s="23">
        <f t="shared" si="19"/>
        <v>16</v>
      </c>
      <c r="D130" s="3">
        <f t="shared" si="14"/>
        <v>256</v>
      </c>
      <c r="E130" s="3">
        <f t="shared" si="15"/>
        <v>0</v>
      </c>
      <c r="F130" s="3" t="b">
        <f t="shared" si="16"/>
        <v>0</v>
      </c>
      <c r="H130" s="3">
        <f t="shared" si="12"/>
        <v>4</v>
      </c>
      <c r="I130" s="3" t="b">
        <f t="shared" si="17"/>
        <v>1</v>
      </c>
      <c r="K130" s="3">
        <f t="shared" si="13"/>
        <v>1</v>
      </c>
      <c r="L130" s="3" t="b">
        <f t="shared" si="18"/>
        <v>1</v>
      </c>
    </row>
    <row r="131" spans="1:12" s="27" customFormat="1" x14ac:dyDescent="0.4">
      <c r="A131"/>
      <c r="B131"/>
      <c r="C131" s="23">
        <f t="shared" si="19"/>
        <v>17</v>
      </c>
      <c r="D131" s="3">
        <f t="shared" si="14"/>
        <v>289</v>
      </c>
      <c r="E131" s="3">
        <f t="shared" si="15"/>
        <v>33</v>
      </c>
      <c r="F131" s="3" t="b">
        <f t="shared" si="16"/>
        <v>0</v>
      </c>
      <c r="H131" s="3">
        <f t="shared" si="12"/>
        <v>1</v>
      </c>
      <c r="I131" s="3" t="b">
        <f t="shared" si="17"/>
        <v>1</v>
      </c>
      <c r="K131" s="3">
        <f t="shared" si="13"/>
        <v>4</v>
      </c>
      <c r="L131" s="3" t="b">
        <f t="shared" si="18"/>
        <v>1</v>
      </c>
    </row>
    <row r="132" spans="1:12" s="27" customFormat="1" x14ac:dyDescent="0.4">
      <c r="A132"/>
      <c r="B132"/>
      <c r="C132" s="23">
        <f t="shared" si="19"/>
        <v>18</v>
      </c>
      <c r="D132" s="3">
        <f t="shared" si="14"/>
        <v>324</v>
      </c>
      <c r="E132" s="3">
        <f t="shared" si="15"/>
        <v>68</v>
      </c>
      <c r="F132" s="3" t="b">
        <f t="shared" si="16"/>
        <v>1</v>
      </c>
      <c r="H132" s="3">
        <f t="shared" si="12"/>
        <v>0</v>
      </c>
      <c r="I132" s="3" t="b">
        <f t="shared" si="17"/>
        <v>1</v>
      </c>
      <c r="K132" s="3">
        <f t="shared" si="13"/>
        <v>4</v>
      </c>
      <c r="L132" s="3" t="b">
        <f t="shared" si="18"/>
        <v>1</v>
      </c>
    </row>
    <row r="133" spans="1:12" s="27" customFormat="1" x14ac:dyDescent="0.4">
      <c r="A133"/>
      <c r="B133"/>
      <c r="C133" s="23">
        <f t="shared" si="19"/>
        <v>19</v>
      </c>
      <c r="D133" s="3">
        <f t="shared" si="14"/>
        <v>361</v>
      </c>
      <c r="E133" s="3">
        <f t="shared" si="15"/>
        <v>105</v>
      </c>
      <c r="F133" s="3" t="b">
        <f t="shared" si="16"/>
        <v>1</v>
      </c>
      <c r="H133" s="3">
        <f t="shared" si="12"/>
        <v>1</v>
      </c>
      <c r="I133" s="3" t="b">
        <f t="shared" si="17"/>
        <v>1</v>
      </c>
      <c r="K133" s="3">
        <f t="shared" si="13"/>
        <v>1</v>
      </c>
      <c r="L133" s="3" t="b">
        <f t="shared" si="18"/>
        <v>1</v>
      </c>
    </row>
    <row r="134" spans="1:12" s="27" customFormat="1" x14ac:dyDescent="0.4">
      <c r="A134"/>
      <c r="B134"/>
      <c r="C134" s="23">
        <f t="shared" si="19"/>
        <v>20</v>
      </c>
      <c r="D134" s="3">
        <f t="shared" si="14"/>
        <v>400</v>
      </c>
      <c r="E134" s="3">
        <f t="shared" si="15"/>
        <v>144</v>
      </c>
      <c r="F134" s="3" t="b">
        <f t="shared" si="16"/>
        <v>1</v>
      </c>
      <c r="H134" s="3">
        <f t="shared" si="12"/>
        <v>4</v>
      </c>
      <c r="I134" s="3" t="b">
        <f t="shared" si="17"/>
        <v>1</v>
      </c>
      <c r="K134" s="3">
        <f t="shared" si="13"/>
        <v>0</v>
      </c>
      <c r="L134" s="3" t="b">
        <f t="shared" si="18"/>
        <v>1</v>
      </c>
    </row>
    <row r="135" spans="1:12" s="27" customFormat="1" x14ac:dyDescent="0.4">
      <c r="A135"/>
      <c r="B135"/>
      <c r="C135" s="23">
        <f t="shared" si="19"/>
        <v>21</v>
      </c>
      <c r="D135" s="3">
        <f t="shared" si="14"/>
        <v>441</v>
      </c>
      <c r="E135" s="3">
        <f t="shared" si="15"/>
        <v>185</v>
      </c>
      <c r="F135" s="3" t="b">
        <f t="shared" si="16"/>
        <v>1</v>
      </c>
      <c r="H135" s="3">
        <f t="shared" si="12"/>
        <v>0</v>
      </c>
      <c r="I135" s="3" t="b">
        <f t="shared" si="17"/>
        <v>1</v>
      </c>
      <c r="K135" s="3">
        <f t="shared" si="13"/>
        <v>1</v>
      </c>
      <c r="L135" s="3" t="b">
        <f t="shared" si="18"/>
        <v>1</v>
      </c>
    </row>
    <row r="136" spans="1:12" s="27" customFormat="1" x14ac:dyDescent="0.4">
      <c r="A136"/>
      <c r="B136"/>
      <c r="C136" s="23">
        <f t="shared" si="19"/>
        <v>22</v>
      </c>
      <c r="D136" s="3">
        <f t="shared" si="14"/>
        <v>484</v>
      </c>
      <c r="E136" s="3">
        <f t="shared" si="15"/>
        <v>228</v>
      </c>
      <c r="F136" s="3" t="b">
        <f t="shared" si="16"/>
        <v>1</v>
      </c>
      <c r="H136" s="3">
        <f t="shared" si="12"/>
        <v>7</v>
      </c>
      <c r="I136" s="3" t="b">
        <f t="shared" si="17"/>
        <v>1</v>
      </c>
      <c r="K136" s="3">
        <f t="shared" si="13"/>
        <v>4</v>
      </c>
      <c r="L136" s="3" t="b">
        <f t="shared" si="18"/>
        <v>1</v>
      </c>
    </row>
    <row r="137" spans="1:12" s="27" customFormat="1" x14ac:dyDescent="0.4">
      <c r="A137"/>
      <c r="B137"/>
      <c r="C137" s="23">
        <f t="shared" si="19"/>
        <v>23</v>
      </c>
      <c r="D137" s="3">
        <f t="shared" si="14"/>
        <v>529</v>
      </c>
      <c r="E137" s="3">
        <f t="shared" si="15"/>
        <v>17</v>
      </c>
      <c r="F137" s="3" t="b">
        <f t="shared" si="16"/>
        <v>1</v>
      </c>
      <c r="H137" s="3">
        <f t="shared" si="12"/>
        <v>7</v>
      </c>
      <c r="I137" s="3" t="b">
        <f t="shared" si="17"/>
        <v>1</v>
      </c>
      <c r="K137" s="3">
        <f t="shared" si="13"/>
        <v>4</v>
      </c>
      <c r="L137" s="3" t="b">
        <f t="shared" si="18"/>
        <v>1</v>
      </c>
    </row>
    <row r="138" spans="1:12" s="27" customFormat="1" x14ac:dyDescent="0.4">
      <c r="A138"/>
      <c r="B138"/>
      <c r="C138" s="23">
        <f t="shared" si="19"/>
        <v>24</v>
      </c>
      <c r="D138" s="3">
        <f t="shared" si="14"/>
        <v>576</v>
      </c>
      <c r="E138" s="3">
        <f t="shared" si="15"/>
        <v>64</v>
      </c>
      <c r="F138" s="3" t="b">
        <f t="shared" si="16"/>
        <v>1</v>
      </c>
      <c r="H138" s="3">
        <f t="shared" si="12"/>
        <v>0</v>
      </c>
      <c r="I138" s="3" t="b">
        <f t="shared" si="17"/>
        <v>1</v>
      </c>
      <c r="K138" s="3">
        <f t="shared" si="13"/>
        <v>1</v>
      </c>
      <c r="L138" s="3" t="b">
        <f t="shared" si="18"/>
        <v>1</v>
      </c>
    </row>
    <row r="139" spans="1:12" s="27" customFormat="1" x14ac:dyDescent="0.4">
      <c r="A139"/>
      <c r="B139"/>
      <c r="C139" s="23">
        <f t="shared" si="19"/>
        <v>25</v>
      </c>
      <c r="D139" s="3">
        <f t="shared" si="14"/>
        <v>625</v>
      </c>
      <c r="E139" s="3">
        <f t="shared" si="15"/>
        <v>113</v>
      </c>
      <c r="F139" s="3" t="b">
        <f t="shared" si="16"/>
        <v>0</v>
      </c>
      <c r="H139" s="3">
        <f t="shared" si="12"/>
        <v>4</v>
      </c>
      <c r="I139" s="3" t="b">
        <f t="shared" si="17"/>
        <v>1</v>
      </c>
      <c r="K139" s="3">
        <f t="shared" si="13"/>
        <v>0</v>
      </c>
      <c r="L139" s="3" t="b">
        <f t="shared" si="18"/>
        <v>1</v>
      </c>
    </row>
    <row r="140" spans="1:12" s="27" customFormat="1" x14ac:dyDescent="0.4">
      <c r="A140"/>
      <c r="B140"/>
      <c r="C140" s="23">
        <f t="shared" si="19"/>
        <v>26</v>
      </c>
      <c r="D140" s="3">
        <f t="shared" si="14"/>
        <v>676</v>
      </c>
      <c r="E140" s="3">
        <f t="shared" si="15"/>
        <v>164</v>
      </c>
      <c r="F140" s="3" t="b">
        <f t="shared" si="16"/>
        <v>1</v>
      </c>
      <c r="H140" s="3">
        <f t="shared" si="12"/>
        <v>1</v>
      </c>
      <c r="I140" s="3" t="b">
        <f t="shared" si="17"/>
        <v>1</v>
      </c>
      <c r="K140" s="3">
        <f t="shared" si="13"/>
        <v>1</v>
      </c>
      <c r="L140" s="3" t="b">
        <f t="shared" si="18"/>
        <v>1</v>
      </c>
    </row>
    <row r="141" spans="1:12" s="27" customFormat="1" x14ac:dyDescent="0.4">
      <c r="A141"/>
      <c r="B141"/>
      <c r="C141" s="23">
        <f t="shared" si="19"/>
        <v>27</v>
      </c>
      <c r="D141" s="3">
        <f t="shared" si="14"/>
        <v>729</v>
      </c>
      <c r="E141" s="3">
        <f t="shared" si="15"/>
        <v>217</v>
      </c>
      <c r="F141" s="3" t="b">
        <f t="shared" si="16"/>
        <v>1</v>
      </c>
      <c r="H141" s="3">
        <f t="shared" si="12"/>
        <v>0</v>
      </c>
      <c r="I141" s="3" t="b">
        <f t="shared" si="17"/>
        <v>1</v>
      </c>
      <c r="K141" s="3">
        <f t="shared" si="13"/>
        <v>4</v>
      </c>
      <c r="L141" s="3" t="b">
        <f t="shared" si="18"/>
        <v>1</v>
      </c>
    </row>
    <row r="142" spans="1:12" s="27" customFormat="1" x14ac:dyDescent="0.4">
      <c r="A142"/>
      <c r="B142"/>
      <c r="C142" s="23">
        <f t="shared" si="19"/>
        <v>28</v>
      </c>
      <c r="D142" s="3">
        <f t="shared" si="14"/>
        <v>784</v>
      </c>
      <c r="E142" s="3">
        <f t="shared" si="15"/>
        <v>16</v>
      </c>
      <c r="F142" s="3" t="b">
        <f t="shared" si="16"/>
        <v>1</v>
      </c>
      <c r="H142" s="3">
        <f t="shared" si="12"/>
        <v>1</v>
      </c>
      <c r="I142" s="3" t="b">
        <f t="shared" si="17"/>
        <v>1</v>
      </c>
      <c r="K142" s="3">
        <f t="shared" si="13"/>
        <v>4</v>
      </c>
      <c r="L142" s="3" t="b">
        <f t="shared" si="18"/>
        <v>1</v>
      </c>
    </row>
    <row r="143" spans="1:12" s="27" customFormat="1" x14ac:dyDescent="0.4">
      <c r="A143"/>
      <c r="B143"/>
      <c r="C143" s="23">
        <f t="shared" si="19"/>
        <v>29</v>
      </c>
      <c r="D143" s="3">
        <f t="shared" si="14"/>
        <v>841</v>
      </c>
      <c r="E143" s="3">
        <f t="shared" si="15"/>
        <v>73</v>
      </c>
      <c r="F143" s="3" t="b">
        <f t="shared" si="16"/>
        <v>1</v>
      </c>
      <c r="H143" s="3">
        <f t="shared" si="12"/>
        <v>4</v>
      </c>
      <c r="I143" s="3" t="b">
        <f t="shared" si="17"/>
        <v>1</v>
      </c>
      <c r="K143" s="3">
        <f t="shared" si="13"/>
        <v>1</v>
      </c>
      <c r="L143" s="3" t="b">
        <f t="shared" si="18"/>
        <v>1</v>
      </c>
    </row>
    <row r="144" spans="1:12" s="27" customFormat="1" x14ac:dyDescent="0.4">
      <c r="A144"/>
      <c r="B144"/>
      <c r="C144" s="23">
        <f t="shared" si="19"/>
        <v>30</v>
      </c>
      <c r="D144" s="3">
        <f t="shared" si="14"/>
        <v>900</v>
      </c>
      <c r="E144" s="3">
        <f t="shared" si="15"/>
        <v>132</v>
      </c>
      <c r="F144" s="3" t="b">
        <f t="shared" si="16"/>
        <v>1</v>
      </c>
      <c r="H144" s="3">
        <f t="shared" si="12"/>
        <v>0</v>
      </c>
      <c r="I144" s="3" t="b">
        <f t="shared" si="17"/>
        <v>1</v>
      </c>
      <c r="K144" s="3">
        <f t="shared" si="13"/>
        <v>0</v>
      </c>
      <c r="L144" s="3" t="b">
        <f t="shared" si="18"/>
        <v>1</v>
      </c>
    </row>
    <row r="145" spans="1:12" s="27" customFormat="1" x14ac:dyDescent="0.4">
      <c r="A145"/>
      <c r="B145"/>
      <c r="C145" s="23">
        <f t="shared" si="19"/>
        <v>31</v>
      </c>
      <c r="D145" s="3">
        <f t="shared" si="14"/>
        <v>961</v>
      </c>
      <c r="E145" s="3">
        <f t="shared" si="15"/>
        <v>193</v>
      </c>
      <c r="F145" s="3" t="b">
        <f t="shared" si="16"/>
        <v>1</v>
      </c>
      <c r="H145" s="3">
        <f t="shared" si="12"/>
        <v>7</v>
      </c>
      <c r="I145" s="3" t="b">
        <f t="shared" si="17"/>
        <v>1</v>
      </c>
      <c r="K145" s="3">
        <f t="shared" si="13"/>
        <v>1</v>
      </c>
      <c r="L145" s="3" t="b">
        <f t="shared" si="18"/>
        <v>1</v>
      </c>
    </row>
    <row r="146" spans="1:12" s="27" customFormat="1" x14ac:dyDescent="0.4">
      <c r="A146"/>
      <c r="B146"/>
      <c r="C146" s="23">
        <f t="shared" si="19"/>
        <v>32</v>
      </c>
      <c r="D146" s="3">
        <f t="shared" si="14"/>
        <v>1024</v>
      </c>
      <c r="E146" s="3">
        <f t="shared" si="15"/>
        <v>0</v>
      </c>
      <c r="F146" s="3" t="b">
        <f t="shared" si="16"/>
        <v>1</v>
      </c>
      <c r="H146" s="3">
        <f t="shared" si="12"/>
        <v>7</v>
      </c>
      <c r="I146" s="3" t="b">
        <f t="shared" si="17"/>
        <v>1</v>
      </c>
      <c r="K146" s="3">
        <f t="shared" si="13"/>
        <v>4</v>
      </c>
      <c r="L146" s="3" t="b">
        <f t="shared" si="18"/>
        <v>1</v>
      </c>
    </row>
    <row r="147" spans="1:12" s="27" customFormat="1" x14ac:dyDescent="0.4">
      <c r="A147"/>
      <c r="B147"/>
      <c r="C147" s="23">
        <f t="shared" si="19"/>
        <v>33</v>
      </c>
      <c r="D147" s="3">
        <f t="shared" si="14"/>
        <v>1089</v>
      </c>
      <c r="E147" s="3">
        <f t="shared" si="15"/>
        <v>65</v>
      </c>
      <c r="F147" s="3" t="b">
        <f t="shared" si="16"/>
        <v>0</v>
      </c>
      <c r="H147" s="3">
        <f t="shared" si="12"/>
        <v>0</v>
      </c>
      <c r="I147" s="3" t="b">
        <f t="shared" si="17"/>
        <v>1</v>
      </c>
      <c r="K147" s="3">
        <f t="shared" si="13"/>
        <v>4</v>
      </c>
      <c r="L147" s="3" t="b">
        <f t="shared" si="18"/>
        <v>1</v>
      </c>
    </row>
    <row r="148" spans="1:12" s="27" customFormat="1" x14ac:dyDescent="0.4">
      <c r="A148"/>
      <c r="B148"/>
      <c r="C148" s="23">
        <f t="shared" si="19"/>
        <v>34</v>
      </c>
      <c r="D148" s="3">
        <f t="shared" si="14"/>
        <v>1156</v>
      </c>
      <c r="E148" s="3">
        <f t="shared" si="15"/>
        <v>132</v>
      </c>
      <c r="F148" s="3" t="b">
        <f t="shared" si="16"/>
        <v>1</v>
      </c>
      <c r="H148" s="3">
        <f t="shared" si="12"/>
        <v>4</v>
      </c>
      <c r="I148" s="3" t="b">
        <f t="shared" si="17"/>
        <v>1</v>
      </c>
      <c r="K148" s="3">
        <f t="shared" si="13"/>
        <v>1</v>
      </c>
      <c r="L148" s="3" t="b">
        <f t="shared" si="18"/>
        <v>1</v>
      </c>
    </row>
    <row r="149" spans="1:12" s="27" customFormat="1" x14ac:dyDescent="0.4">
      <c r="A149"/>
      <c r="B149"/>
      <c r="C149" s="23">
        <f t="shared" si="19"/>
        <v>35</v>
      </c>
      <c r="D149" s="3">
        <f t="shared" si="14"/>
        <v>1225</v>
      </c>
      <c r="E149" s="3">
        <f t="shared" si="15"/>
        <v>201</v>
      </c>
      <c r="F149" s="3" t="b">
        <f t="shared" si="16"/>
        <v>1</v>
      </c>
      <c r="H149" s="3">
        <f t="shared" si="12"/>
        <v>1</v>
      </c>
      <c r="I149" s="3" t="b">
        <f t="shared" si="17"/>
        <v>1</v>
      </c>
      <c r="K149" s="3">
        <f t="shared" si="13"/>
        <v>0</v>
      </c>
      <c r="L149" s="3" t="b">
        <f t="shared" si="18"/>
        <v>1</v>
      </c>
    </row>
    <row r="150" spans="1:12" s="27" customFormat="1" x14ac:dyDescent="0.4">
      <c r="A150"/>
      <c r="B150"/>
      <c r="C150" s="23">
        <f t="shared" si="19"/>
        <v>36</v>
      </c>
      <c r="D150" s="3">
        <f t="shared" si="14"/>
        <v>1296</v>
      </c>
      <c r="E150" s="3">
        <f t="shared" si="15"/>
        <v>16</v>
      </c>
      <c r="F150" s="3" t="b">
        <f t="shared" si="16"/>
        <v>0</v>
      </c>
      <c r="H150" s="3">
        <f t="shared" si="12"/>
        <v>0</v>
      </c>
      <c r="I150" s="3" t="b">
        <f t="shared" si="17"/>
        <v>1</v>
      </c>
      <c r="K150" s="3">
        <f t="shared" si="13"/>
        <v>1</v>
      </c>
      <c r="L150" s="3" t="b">
        <f t="shared" si="18"/>
        <v>1</v>
      </c>
    </row>
    <row r="151" spans="1:12" s="27" customFormat="1" x14ac:dyDescent="0.4">
      <c r="A151"/>
      <c r="B151"/>
      <c r="C151" s="23">
        <f t="shared" si="19"/>
        <v>37</v>
      </c>
      <c r="D151" s="3">
        <f t="shared" si="14"/>
        <v>1369</v>
      </c>
      <c r="E151" s="3">
        <f t="shared" si="15"/>
        <v>89</v>
      </c>
      <c r="F151" s="3" t="b">
        <f t="shared" si="16"/>
        <v>1</v>
      </c>
      <c r="H151" s="3">
        <f t="shared" si="12"/>
        <v>1</v>
      </c>
      <c r="I151" s="3" t="b">
        <f t="shared" si="17"/>
        <v>1</v>
      </c>
      <c r="K151" s="3">
        <f t="shared" si="13"/>
        <v>4</v>
      </c>
      <c r="L151" s="3" t="b">
        <f t="shared" si="18"/>
        <v>1</v>
      </c>
    </row>
    <row r="152" spans="1:12" s="27" customFormat="1" x14ac:dyDescent="0.4">
      <c r="A152"/>
      <c r="B152"/>
      <c r="C152" s="23">
        <f t="shared" si="19"/>
        <v>38</v>
      </c>
      <c r="D152" s="3">
        <f t="shared" si="14"/>
        <v>1444</v>
      </c>
      <c r="E152" s="3">
        <f t="shared" si="15"/>
        <v>164</v>
      </c>
      <c r="F152" s="3" t="b">
        <f t="shared" si="16"/>
        <v>1</v>
      </c>
      <c r="H152" s="3">
        <f t="shared" si="12"/>
        <v>4</v>
      </c>
      <c r="I152" s="3" t="b">
        <f t="shared" si="17"/>
        <v>1</v>
      </c>
      <c r="K152" s="3">
        <f t="shared" si="13"/>
        <v>4</v>
      </c>
      <c r="L152" s="3" t="b">
        <f t="shared" si="18"/>
        <v>1</v>
      </c>
    </row>
    <row r="153" spans="1:12" s="27" customFormat="1" x14ac:dyDescent="0.4">
      <c r="A153"/>
      <c r="B153"/>
      <c r="C153" s="23">
        <f t="shared" si="19"/>
        <v>39</v>
      </c>
      <c r="D153" s="3">
        <f t="shared" si="14"/>
        <v>1521</v>
      </c>
      <c r="E153" s="3">
        <f t="shared" si="15"/>
        <v>241</v>
      </c>
      <c r="F153" s="3" t="b">
        <f t="shared" si="16"/>
        <v>1</v>
      </c>
      <c r="H153" s="3">
        <f t="shared" si="12"/>
        <v>0</v>
      </c>
      <c r="I153" s="3" t="b">
        <f t="shared" si="17"/>
        <v>1</v>
      </c>
      <c r="K153" s="3">
        <f t="shared" si="13"/>
        <v>1</v>
      </c>
      <c r="L153" s="3" t="b">
        <f t="shared" si="18"/>
        <v>1</v>
      </c>
    </row>
    <row r="154" spans="1:12" s="27" customFormat="1" x14ac:dyDescent="0.4">
      <c r="A154"/>
      <c r="B154"/>
      <c r="C154" s="23">
        <f t="shared" si="19"/>
        <v>40</v>
      </c>
      <c r="D154" s="3">
        <f t="shared" si="14"/>
        <v>1600</v>
      </c>
      <c r="E154" s="3">
        <f t="shared" si="15"/>
        <v>64</v>
      </c>
      <c r="F154" s="3" t="b">
        <f t="shared" si="16"/>
        <v>1</v>
      </c>
      <c r="H154" s="3">
        <f t="shared" si="12"/>
        <v>7</v>
      </c>
      <c r="I154" s="3" t="b">
        <f t="shared" si="17"/>
        <v>1</v>
      </c>
      <c r="K154" s="3">
        <f t="shared" si="13"/>
        <v>0</v>
      </c>
      <c r="L154" s="3" t="b">
        <f t="shared" si="18"/>
        <v>1</v>
      </c>
    </row>
    <row r="155" spans="1:12" s="27" customFormat="1" x14ac:dyDescent="0.4">
      <c r="A155"/>
      <c r="B155"/>
      <c r="C155" s="23">
        <f t="shared" si="19"/>
        <v>41</v>
      </c>
      <c r="D155" s="3">
        <f t="shared" si="14"/>
        <v>1681</v>
      </c>
      <c r="E155" s="3">
        <f t="shared" si="15"/>
        <v>145</v>
      </c>
      <c r="F155" s="3" t="b">
        <f t="shared" si="16"/>
        <v>0</v>
      </c>
      <c r="H155" s="3">
        <f t="shared" si="12"/>
        <v>7</v>
      </c>
      <c r="I155" s="3" t="b">
        <f t="shared" si="17"/>
        <v>1</v>
      </c>
      <c r="K155" s="3">
        <f t="shared" si="13"/>
        <v>1</v>
      </c>
      <c r="L155" s="3" t="b">
        <f t="shared" si="18"/>
        <v>1</v>
      </c>
    </row>
    <row r="156" spans="1:12" s="27" customFormat="1" x14ac:dyDescent="0.4">
      <c r="A156"/>
      <c r="B156"/>
      <c r="C156" s="23">
        <f t="shared" si="19"/>
        <v>42</v>
      </c>
      <c r="D156" s="3">
        <f t="shared" si="14"/>
        <v>1764</v>
      </c>
      <c r="E156" s="3">
        <f t="shared" si="15"/>
        <v>228</v>
      </c>
      <c r="F156" s="3" t="b">
        <f t="shared" si="16"/>
        <v>1</v>
      </c>
      <c r="H156" s="3">
        <f t="shared" si="12"/>
        <v>0</v>
      </c>
      <c r="I156" s="3" t="b">
        <f t="shared" si="17"/>
        <v>1</v>
      </c>
      <c r="K156" s="3">
        <f t="shared" si="13"/>
        <v>4</v>
      </c>
      <c r="L156" s="3" t="b">
        <f t="shared" si="18"/>
        <v>1</v>
      </c>
    </row>
    <row r="157" spans="1:12" s="27" customFormat="1" x14ac:dyDescent="0.4">
      <c r="A157"/>
      <c r="B157"/>
      <c r="C157" s="23">
        <f t="shared" si="19"/>
        <v>43</v>
      </c>
      <c r="D157" s="3">
        <f t="shared" si="14"/>
        <v>1849</v>
      </c>
      <c r="E157" s="3">
        <f t="shared" si="15"/>
        <v>57</v>
      </c>
      <c r="F157" s="3" t="b">
        <f t="shared" si="16"/>
        <v>1</v>
      </c>
      <c r="H157" s="3">
        <f t="shared" si="12"/>
        <v>4</v>
      </c>
      <c r="I157" s="3" t="b">
        <f t="shared" si="17"/>
        <v>1</v>
      </c>
      <c r="K157" s="3">
        <f t="shared" si="13"/>
        <v>4</v>
      </c>
      <c r="L157" s="3" t="b">
        <f t="shared" si="18"/>
        <v>1</v>
      </c>
    </row>
    <row r="158" spans="1:12" s="27" customFormat="1" x14ac:dyDescent="0.4">
      <c r="A158"/>
      <c r="B158"/>
      <c r="C158" s="23">
        <f t="shared" si="19"/>
        <v>44</v>
      </c>
      <c r="D158" s="3">
        <f t="shared" si="14"/>
        <v>1936</v>
      </c>
      <c r="E158" s="3">
        <f t="shared" si="15"/>
        <v>144</v>
      </c>
      <c r="F158" s="3" t="b">
        <f t="shared" si="16"/>
        <v>1</v>
      </c>
      <c r="H158" s="3">
        <f t="shared" si="12"/>
        <v>1</v>
      </c>
      <c r="I158" s="3" t="b">
        <f t="shared" si="17"/>
        <v>1</v>
      </c>
      <c r="K158" s="3">
        <f t="shared" si="13"/>
        <v>1</v>
      </c>
      <c r="L158" s="3" t="b">
        <f t="shared" si="18"/>
        <v>1</v>
      </c>
    </row>
    <row r="159" spans="1:12" s="27" customFormat="1" x14ac:dyDescent="0.4">
      <c r="A159"/>
      <c r="B159"/>
      <c r="C159" s="23">
        <f t="shared" si="19"/>
        <v>45</v>
      </c>
      <c r="D159" s="3">
        <f t="shared" si="14"/>
        <v>2025</v>
      </c>
      <c r="E159" s="3">
        <f t="shared" si="15"/>
        <v>233</v>
      </c>
      <c r="F159" s="3" t="b">
        <f t="shared" si="16"/>
        <v>1</v>
      </c>
      <c r="H159" s="3">
        <f t="shared" si="12"/>
        <v>0</v>
      </c>
      <c r="I159" s="3" t="b">
        <f t="shared" si="17"/>
        <v>1</v>
      </c>
      <c r="K159" s="3">
        <f t="shared" si="13"/>
        <v>0</v>
      </c>
      <c r="L159" s="3" t="b">
        <f t="shared" si="18"/>
        <v>1</v>
      </c>
    </row>
    <row r="160" spans="1:12" s="27" customFormat="1" x14ac:dyDescent="0.4">
      <c r="A160"/>
      <c r="B160"/>
      <c r="C160" s="23">
        <f t="shared" si="19"/>
        <v>46</v>
      </c>
      <c r="D160" s="3">
        <f t="shared" si="14"/>
        <v>2116</v>
      </c>
      <c r="E160" s="3">
        <f t="shared" si="15"/>
        <v>68</v>
      </c>
      <c r="F160" s="3" t="b">
        <f t="shared" si="16"/>
        <v>1</v>
      </c>
      <c r="H160" s="3">
        <f t="shared" si="12"/>
        <v>1</v>
      </c>
      <c r="I160" s="3" t="b">
        <f t="shared" si="17"/>
        <v>1</v>
      </c>
      <c r="K160" s="3">
        <f t="shared" si="13"/>
        <v>1</v>
      </c>
      <c r="L160" s="3" t="b">
        <f t="shared" si="18"/>
        <v>1</v>
      </c>
    </row>
    <row r="161" spans="1:12" s="27" customFormat="1" x14ac:dyDescent="0.4">
      <c r="A161"/>
      <c r="B161"/>
      <c r="C161" s="23">
        <f t="shared" si="19"/>
        <v>47</v>
      </c>
      <c r="D161" s="3">
        <f t="shared" si="14"/>
        <v>2209</v>
      </c>
      <c r="E161" s="3">
        <f t="shared" si="15"/>
        <v>161</v>
      </c>
      <c r="F161" s="3" t="b">
        <f t="shared" si="16"/>
        <v>1</v>
      </c>
      <c r="H161" s="3">
        <f t="shared" si="12"/>
        <v>4</v>
      </c>
      <c r="I161" s="3" t="b">
        <f t="shared" si="17"/>
        <v>1</v>
      </c>
      <c r="K161" s="3">
        <f t="shared" si="13"/>
        <v>4</v>
      </c>
      <c r="L161" s="3" t="b">
        <f t="shared" si="18"/>
        <v>1</v>
      </c>
    </row>
    <row r="162" spans="1:12" s="27" customFormat="1" x14ac:dyDescent="0.4">
      <c r="A162"/>
      <c r="B162"/>
      <c r="C162" s="23">
        <f t="shared" si="19"/>
        <v>48</v>
      </c>
      <c r="D162" s="3">
        <f t="shared" si="14"/>
        <v>2304</v>
      </c>
      <c r="E162" s="3">
        <f t="shared" si="15"/>
        <v>0</v>
      </c>
      <c r="F162" s="3" t="b">
        <f t="shared" si="16"/>
        <v>1</v>
      </c>
      <c r="H162" s="3">
        <f t="shared" si="12"/>
        <v>0</v>
      </c>
      <c r="I162" s="3" t="b">
        <f t="shared" si="17"/>
        <v>1</v>
      </c>
      <c r="K162" s="3">
        <f t="shared" si="13"/>
        <v>4</v>
      </c>
      <c r="L162" s="3" t="b">
        <f t="shared" si="18"/>
        <v>1</v>
      </c>
    </row>
    <row r="163" spans="1:12" s="27" customFormat="1" x14ac:dyDescent="0.4">
      <c r="A163"/>
      <c r="B163"/>
      <c r="C163" s="23">
        <f t="shared" si="19"/>
        <v>49</v>
      </c>
      <c r="D163" s="3">
        <f t="shared" si="14"/>
        <v>2401</v>
      </c>
      <c r="E163" s="3">
        <f t="shared" si="15"/>
        <v>97</v>
      </c>
      <c r="F163" s="3" t="b">
        <f t="shared" si="16"/>
        <v>0</v>
      </c>
      <c r="H163" s="3">
        <f t="shared" si="12"/>
        <v>7</v>
      </c>
      <c r="I163" s="3" t="b">
        <f t="shared" si="17"/>
        <v>1</v>
      </c>
      <c r="K163" s="3">
        <f t="shared" si="13"/>
        <v>1</v>
      </c>
      <c r="L163" s="3" t="b">
        <f t="shared" si="18"/>
        <v>1</v>
      </c>
    </row>
    <row r="164" spans="1:12" s="27" customFormat="1" x14ac:dyDescent="0.4">
      <c r="A164"/>
      <c r="B164"/>
      <c r="C164" s="23">
        <f t="shared" si="19"/>
        <v>50</v>
      </c>
      <c r="D164" s="3">
        <f t="shared" si="14"/>
        <v>2500</v>
      </c>
      <c r="E164" s="3">
        <f t="shared" si="15"/>
        <v>196</v>
      </c>
      <c r="F164" s="3" t="b">
        <f t="shared" si="16"/>
        <v>1</v>
      </c>
      <c r="H164" s="3">
        <f t="shared" si="12"/>
        <v>7</v>
      </c>
      <c r="I164" s="3" t="b">
        <f t="shared" si="17"/>
        <v>1</v>
      </c>
      <c r="K164" s="3">
        <f t="shared" si="13"/>
        <v>0</v>
      </c>
      <c r="L164" s="3" t="b">
        <f t="shared" si="18"/>
        <v>1</v>
      </c>
    </row>
    <row r="165" spans="1:12" s="27" customFormat="1" x14ac:dyDescent="0.4">
      <c r="A165"/>
      <c r="B165"/>
      <c r="C165" s="23">
        <f t="shared" si="19"/>
        <v>51</v>
      </c>
      <c r="D165" s="3">
        <f t="shared" si="14"/>
        <v>2601</v>
      </c>
      <c r="E165" s="3">
        <f t="shared" si="15"/>
        <v>41</v>
      </c>
      <c r="F165" s="3" t="b">
        <f t="shared" si="16"/>
        <v>1</v>
      </c>
      <c r="H165" s="3">
        <f t="shared" si="12"/>
        <v>0</v>
      </c>
      <c r="I165" s="3" t="b">
        <f t="shared" si="17"/>
        <v>1</v>
      </c>
      <c r="K165" s="3">
        <f t="shared" si="13"/>
        <v>1</v>
      </c>
      <c r="L165" s="3" t="b">
        <f t="shared" si="18"/>
        <v>1</v>
      </c>
    </row>
    <row r="166" spans="1:12" s="27" customFormat="1" x14ac:dyDescent="0.4">
      <c r="A166"/>
      <c r="B166"/>
      <c r="C166" s="23">
        <f t="shared" si="19"/>
        <v>52</v>
      </c>
      <c r="D166" s="3">
        <f t="shared" si="14"/>
        <v>2704</v>
      </c>
      <c r="E166" s="3">
        <f t="shared" si="15"/>
        <v>144</v>
      </c>
      <c r="F166" s="3" t="b">
        <f t="shared" si="16"/>
        <v>1</v>
      </c>
      <c r="H166" s="3">
        <f t="shared" si="12"/>
        <v>4</v>
      </c>
      <c r="I166" s="3" t="b">
        <f t="shared" si="17"/>
        <v>1</v>
      </c>
      <c r="K166" s="3">
        <f t="shared" si="13"/>
        <v>4</v>
      </c>
      <c r="L166" s="3" t="b">
        <f t="shared" si="18"/>
        <v>1</v>
      </c>
    </row>
    <row r="167" spans="1:12" s="27" customFormat="1" x14ac:dyDescent="0.4">
      <c r="A167"/>
      <c r="B167"/>
      <c r="C167" s="23">
        <f t="shared" si="19"/>
        <v>53</v>
      </c>
      <c r="D167" s="3">
        <f t="shared" si="14"/>
        <v>2809</v>
      </c>
      <c r="E167" s="3">
        <f t="shared" si="15"/>
        <v>249</v>
      </c>
      <c r="F167" s="3" t="b">
        <f t="shared" si="16"/>
        <v>1</v>
      </c>
      <c r="H167" s="3">
        <f t="shared" si="12"/>
        <v>1</v>
      </c>
      <c r="I167" s="3" t="b">
        <f t="shared" si="17"/>
        <v>1</v>
      </c>
      <c r="K167" s="3">
        <f t="shared" si="13"/>
        <v>4</v>
      </c>
      <c r="L167" s="3" t="b">
        <f t="shared" si="18"/>
        <v>1</v>
      </c>
    </row>
    <row r="168" spans="1:12" s="27" customFormat="1" x14ac:dyDescent="0.4">
      <c r="A168"/>
      <c r="B168"/>
      <c r="C168" s="23">
        <f t="shared" si="19"/>
        <v>54</v>
      </c>
      <c r="D168" s="3">
        <f t="shared" si="14"/>
        <v>2916</v>
      </c>
      <c r="E168" s="3">
        <f t="shared" si="15"/>
        <v>100</v>
      </c>
      <c r="F168" s="3" t="b">
        <f t="shared" si="16"/>
        <v>1</v>
      </c>
      <c r="H168" s="3">
        <f t="shared" si="12"/>
        <v>0</v>
      </c>
      <c r="I168" s="3" t="b">
        <f t="shared" si="17"/>
        <v>1</v>
      </c>
      <c r="K168" s="3">
        <f t="shared" si="13"/>
        <v>1</v>
      </c>
      <c r="L168" s="3" t="b">
        <f t="shared" si="18"/>
        <v>1</v>
      </c>
    </row>
    <row r="169" spans="1:12" s="27" customFormat="1" x14ac:dyDescent="0.4">
      <c r="A169"/>
      <c r="B169"/>
      <c r="C169" s="23">
        <f t="shared" si="19"/>
        <v>55</v>
      </c>
      <c r="D169" s="3">
        <f t="shared" si="14"/>
        <v>3025</v>
      </c>
      <c r="E169" s="3">
        <f t="shared" si="15"/>
        <v>209</v>
      </c>
      <c r="F169" s="3" t="b">
        <f t="shared" si="16"/>
        <v>1</v>
      </c>
      <c r="H169" s="3">
        <f t="shared" si="12"/>
        <v>1</v>
      </c>
      <c r="I169" s="3" t="b">
        <f t="shared" si="17"/>
        <v>1</v>
      </c>
      <c r="K169" s="3">
        <f t="shared" si="13"/>
        <v>0</v>
      </c>
      <c r="L169" s="3" t="b">
        <f t="shared" si="18"/>
        <v>1</v>
      </c>
    </row>
    <row r="170" spans="1:12" s="27" customFormat="1" x14ac:dyDescent="0.4">
      <c r="A170"/>
      <c r="B170"/>
      <c r="C170" s="23">
        <f t="shared" si="19"/>
        <v>56</v>
      </c>
      <c r="D170" s="3">
        <f t="shared" si="14"/>
        <v>3136</v>
      </c>
      <c r="E170" s="3">
        <f t="shared" si="15"/>
        <v>64</v>
      </c>
      <c r="F170" s="3" t="b">
        <f t="shared" si="16"/>
        <v>1</v>
      </c>
      <c r="H170" s="3">
        <f t="shared" si="12"/>
        <v>4</v>
      </c>
      <c r="I170" s="3" t="b">
        <f t="shared" si="17"/>
        <v>1</v>
      </c>
      <c r="K170" s="3">
        <f t="shared" si="13"/>
        <v>1</v>
      </c>
      <c r="L170" s="3" t="b">
        <f t="shared" si="18"/>
        <v>1</v>
      </c>
    </row>
    <row r="171" spans="1:12" s="27" customFormat="1" x14ac:dyDescent="0.4">
      <c r="A171"/>
      <c r="B171"/>
      <c r="C171" s="23">
        <f t="shared" si="19"/>
        <v>57</v>
      </c>
      <c r="D171" s="3">
        <f t="shared" si="14"/>
        <v>3249</v>
      </c>
      <c r="E171" s="3">
        <f t="shared" si="15"/>
        <v>177</v>
      </c>
      <c r="F171" s="3" t="b">
        <f t="shared" si="16"/>
        <v>0</v>
      </c>
      <c r="H171" s="3">
        <f t="shared" si="12"/>
        <v>0</v>
      </c>
      <c r="I171" s="3" t="b">
        <f t="shared" si="17"/>
        <v>1</v>
      </c>
      <c r="K171" s="3">
        <f t="shared" si="13"/>
        <v>4</v>
      </c>
      <c r="L171" s="3" t="b">
        <f t="shared" si="18"/>
        <v>1</v>
      </c>
    </row>
    <row r="172" spans="1:12" s="27" customFormat="1" x14ac:dyDescent="0.4">
      <c r="A172"/>
      <c r="B172"/>
      <c r="C172" s="23">
        <f t="shared" si="19"/>
        <v>58</v>
      </c>
      <c r="D172" s="3">
        <f t="shared" si="14"/>
        <v>3364</v>
      </c>
      <c r="E172" s="3">
        <f t="shared" si="15"/>
        <v>36</v>
      </c>
      <c r="F172" s="3" t="b">
        <f t="shared" si="16"/>
        <v>1</v>
      </c>
      <c r="H172" s="3">
        <f t="shared" si="12"/>
        <v>7</v>
      </c>
      <c r="I172" s="3" t="b">
        <f t="shared" si="17"/>
        <v>1</v>
      </c>
      <c r="K172" s="3">
        <f t="shared" si="13"/>
        <v>4</v>
      </c>
      <c r="L172" s="3" t="b">
        <f t="shared" si="18"/>
        <v>1</v>
      </c>
    </row>
    <row r="173" spans="1:12" s="27" customFormat="1" x14ac:dyDescent="0.4">
      <c r="A173"/>
      <c r="B173"/>
      <c r="C173" s="23">
        <f t="shared" si="19"/>
        <v>59</v>
      </c>
      <c r="D173" s="3">
        <f t="shared" si="14"/>
        <v>3481</v>
      </c>
      <c r="E173" s="3">
        <f t="shared" si="15"/>
        <v>153</v>
      </c>
      <c r="F173" s="3" t="b">
        <f t="shared" si="16"/>
        <v>1</v>
      </c>
      <c r="H173" s="3">
        <f t="shared" si="12"/>
        <v>7</v>
      </c>
      <c r="I173" s="3" t="b">
        <f t="shared" si="17"/>
        <v>1</v>
      </c>
      <c r="K173" s="3">
        <f t="shared" si="13"/>
        <v>1</v>
      </c>
      <c r="L173" s="3" t="b">
        <f t="shared" si="18"/>
        <v>1</v>
      </c>
    </row>
    <row r="174" spans="1:12" s="27" customFormat="1" x14ac:dyDescent="0.4">
      <c r="A174"/>
      <c r="B174"/>
      <c r="C174" s="23">
        <f t="shared" si="19"/>
        <v>60</v>
      </c>
      <c r="D174" s="3">
        <f t="shared" si="14"/>
        <v>3600</v>
      </c>
      <c r="E174" s="3">
        <f t="shared" si="15"/>
        <v>16</v>
      </c>
      <c r="F174" s="3" t="b">
        <f t="shared" si="16"/>
        <v>1</v>
      </c>
      <c r="H174" s="3">
        <f t="shared" si="12"/>
        <v>0</v>
      </c>
      <c r="I174" s="3" t="b">
        <f t="shared" si="17"/>
        <v>1</v>
      </c>
      <c r="K174" s="3">
        <f t="shared" si="13"/>
        <v>0</v>
      </c>
      <c r="L174" s="3" t="b">
        <f t="shared" si="18"/>
        <v>1</v>
      </c>
    </row>
    <row r="175" spans="1:12" s="27" customFormat="1" x14ac:dyDescent="0.4">
      <c r="A175"/>
      <c r="B175"/>
      <c r="C175" s="23">
        <f t="shared" si="19"/>
        <v>61</v>
      </c>
      <c r="D175" s="3">
        <f t="shared" si="14"/>
        <v>3721</v>
      </c>
      <c r="E175" s="3">
        <f t="shared" si="15"/>
        <v>137</v>
      </c>
      <c r="F175" s="3" t="b">
        <f t="shared" si="16"/>
        <v>1</v>
      </c>
      <c r="H175" s="3">
        <f t="shared" si="12"/>
        <v>4</v>
      </c>
      <c r="I175" s="3" t="b">
        <f t="shared" si="17"/>
        <v>1</v>
      </c>
      <c r="K175" s="3">
        <f t="shared" si="13"/>
        <v>1</v>
      </c>
      <c r="L175" s="3" t="b">
        <f t="shared" si="18"/>
        <v>1</v>
      </c>
    </row>
    <row r="176" spans="1:12" s="27" customFormat="1" x14ac:dyDescent="0.4">
      <c r="A176"/>
      <c r="B176"/>
      <c r="C176" s="23">
        <f t="shared" si="19"/>
        <v>62</v>
      </c>
      <c r="D176" s="3">
        <f t="shared" si="14"/>
        <v>3844</v>
      </c>
      <c r="E176" s="3">
        <f t="shared" si="15"/>
        <v>4</v>
      </c>
      <c r="F176" s="3" t="b">
        <f t="shared" si="16"/>
        <v>1</v>
      </c>
      <c r="H176" s="3">
        <f t="shared" si="12"/>
        <v>1</v>
      </c>
      <c r="I176" s="3" t="b">
        <f t="shared" si="17"/>
        <v>1</v>
      </c>
      <c r="K176" s="3">
        <f t="shared" si="13"/>
        <v>4</v>
      </c>
      <c r="L176" s="3" t="b">
        <f t="shared" si="18"/>
        <v>1</v>
      </c>
    </row>
    <row r="177" spans="1:12" s="27" customFormat="1" x14ac:dyDescent="0.4">
      <c r="A177"/>
      <c r="B177"/>
      <c r="C177" s="23">
        <f t="shared" si="19"/>
        <v>63</v>
      </c>
      <c r="D177" s="3">
        <f t="shared" si="14"/>
        <v>3969</v>
      </c>
      <c r="E177" s="3">
        <f t="shared" si="15"/>
        <v>129</v>
      </c>
      <c r="F177" s="3" t="b">
        <f t="shared" si="16"/>
        <v>1</v>
      </c>
      <c r="H177" s="3">
        <f t="shared" si="12"/>
        <v>0</v>
      </c>
      <c r="I177" s="3" t="b">
        <f t="shared" si="17"/>
        <v>1</v>
      </c>
      <c r="K177" s="3">
        <f t="shared" si="13"/>
        <v>4</v>
      </c>
      <c r="L177" s="3" t="b">
        <f t="shared" si="18"/>
        <v>1</v>
      </c>
    </row>
    <row r="178" spans="1:12" s="27" customFormat="1" x14ac:dyDescent="0.4">
      <c r="A178"/>
      <c r="B178"/>
      <c r="C178" s="23">
        <f t="shared" si="19"/>
        <v>64</v>
      </c>
      <c r="D178" s="3">
        <f t="shared" si="14"/>
        <v>4096</v>
      </c>
      <c r="E178" s="3">
        <f t="shared" si="15"/>
        <v>0</v>
      </c>
      <c r="F178" s="3" t="b">
        <f t="shared" si="16"/>
        <v>0</v>
      </c>
      <c r="H178" s="3">
        <f t="shared" ref="H178:H241" si="20">MOD($D178,H$113)</f>
        <v>1</v>
      </c>
      <c r="I178" s="3" t="b">
        <f t="shared" si="17"/>
        <v>1</v>
      </c>
      <c r="K178" s="3">
        <f t="shared" ref="K178:K241" si="21">MOD($D178,K$113)</f>
        <v>1</v>
      </c>
      <c r="L178" s="3" t="b">
        <f t="shared" si="18"/>
        <v>1</v>
      </c>
    </row>
    <row r="179" spans="1:12" s="27" customFormat="1" x14ac:dyDescent="0.4">
      <c r="A179"/>
      <c r="B179"/>
      <c r="C179" s="23">
        <f t="shared" si="19"/>
        <v>65</v>
      </c>
      <c r="D179" s="3">
        <f t="shared" ref="D179:D242" si="22">C179^2</f>
        <v>4225</v>
      </c>
      <c r="E179" s="3">
        <f t="shared" ref="E179:E242" si="23">MOD($D179,E$113)</f>
        <v>129</v>
      </c>
      <c r="F179" s="3" t="b">
        <f t="shared" ref="F179:F242" si="24">ISERROR(MATCH(C179,$E$114:$E$369,0))</f>
        <v>0</v>
      </c>
      <c r="H179" s="3">
        <f t="shared" si="20"/>
        <v>4</v>
      </c>
      <c r="I179" s="3" t="b">
        <f t="shared" ref="I179:I242" si="25">ISERROR(MATCH($C179,H$114:H$369,0))</f>
        <v>1</v>
      </c>
      <c r="K179" s="3">
        <f t="shared" si="21"/>
        <v>0</v>
      </c>
      <c r="L179" s="3" t="b">
        <f t="shared" ref="L179:L242" si="26">ISERROR(MATCH($C179,K$114:K$369,0))</f>
        <v>1</v>
      </c>
    </row>
    <row r="180" spans="1:12" s="27" customFormat="1" x14ac:dyDescent="0.4">
      <c r="A180"/>
      <c r="B180"/>
      <c r="C180" s="23">
        <f t="shared" ref="C180:C243" si="27">C179+1</f>
        <v>66</v>
      </c>
      <c r="D180" s="3">
        <f t="shared" si="22"/>
        <v>4356</v>
      </c>
      <c r="E180" s="3">
        <f t="shared" si="23"/>
        <v>4</v>
      </c>
      <c r="F180" s="3" t="b">
        <f t="shared" si="24"/>
        <v>1</v>
      </c>
      <c r="H180" s="3">
        <f t="shared" si="20"/>
        <v>0</v>
      </c>
      <c r="I180" s="3" t="b">
        <f t="shared" si="25"/>
        <v>1</v>
      </c>
      <c r="K180" s="3">
        <f t="shared" si="21"/>
        <v>1</v>
      </c>
      <c r="L180" s="3" t="b">
        <f t="shared" si="26"/>
        <v>1</v>
      </c>
    </row>
    <row r="181" spans="1:12" s="27" customFormat="1" x14ac:dyDescent="0.4">
      <c r="A181"/>
      <c r="B181"/>
      <c r="C181" s="23">
        <f t="shared" si="27"/>
        <v>67</v>
      </c>
      <c r="D181" s="3">
        <f t="shared" si="22"/>
        <v>4489</v>
      </c>
      <c r="E181" s="3">
        <f t="shared" si="23"/>
        <v>137</v>
      </c>
      <c r="F181" s="3" t="b">
        <f t="shared" si="24"/>
        <v>1</v>
      </c>
      <c r="H181" s="3">
        <f t="shared" si="20"/>
        <v>7</v>
      </c>
      <c r="I181" s="3" t="b">
        <f t="shared" si="25"/>
        <v>1</v>
      </c>
      <c r="K181" s="3">
        <f t="shared" si="21"/>
        <v>4</v>
      </c>
      <c r="L181" s="3" t="b">
        <f t="shared" si="26"/>
        <v>1</v>
      </c>
    </row>
    <row r="182" spans="1:12" s="27" customFormat="1" x14ac:dyDescent="0.4">
      <c r="A182"/>
      <c r="B182"/>
      <c r="C182" s="23">
        <f t="shared" si="27"/>
        <v>68</v>
      </c>
      <c r="D182" s="3">
        <f t="shared" si="22"/>
        <v>4624</v>
      </c>
      <c r="E182" s="3">
        <f t="shared" si="23"/>
        <v>16</v>
      </c>
      <c r="F182" s="3" t="b">
        <f t="shared" si="24"/>
        <v>0</v>
      </c>
      <c r="H182" s="3">
        <f t="shared" si="20"/>
        <v>7</v>
      </c>
      <c r="I182" s="3" t="b">
        <f t="shared" si="25"/>
        <v>1</v>
      </c>
      <c r="K182" s="3">
        <f t="shared" si="21"/>
        <v>4</v>
      </c>
      <c r="L182" s="3" t="b">
        <f t="shared" si="26"/>
        <v>1</v>
      </c>
    </row>
    <row r="183" spans="1:12" s="27" customFormat="1" x14ac:dyDescent="0.4">
      <c r="A183"/>
      <c r="B183"/>
      <c r="C183" s="23">
        <f t="shared" si="27"/>
        <v>69</v>
      </c>
      <c r="D183" s="3">
        <f t="shared" si="22"/>
        <v>4761</v>
      </c>
      <c r="E183" s="3">
        <f t="shared" si="23"/>
        <v>153</v>
      </c>
      <c r="F183" s="3" t="b">
        <f t="shared" si="24"/>
        <v>1</v>
      </c>
      <c r="H183" s="3">
        <f t="shared" si="20"/>
        <v>0</v>
      </c>
      <c r="I183" s="3" t="b">
        <f t="shared" si="25"/>
        <v>1</v>
      </c>
      <c r="K183" s="3">
        <f t="shared" si="21"/>
        <v>1</v>
      </c>
      <c r="L183" s="3" t="b">
        <f t="shared" si="26"/>
        <v>1</v>
      </c>
    </row>
    <row r="184" spans="1:12" s="27" customFormat="1" x14ac:dyDescent="0.4">
      <c r="A184"/>
      <c r="B184"/>
      <c r="C184" s="23">
        <f t="shared" si="27"/>
        <v>70</v>
      </c>
      <c r="D184" s="3">
        <f t="shared" si="22"/>
        <v>4900</v>
      </c>
      <c r="E184" s="3">
        <f t="shared" si="23"/>
        <v>36</v>
      </c>
      <c r="F184" s="3" t="b">
        <f t="shared" si="24"/>
        <v>1</v>
      </c>
      <c r="H184" s="3">
        <f t="shared" si="20"/>
        <v>4</v>
      </c>
      <c r="I184" s="3" t="b">
        <f t="shared" si="25"/>
        <v>1</v>
      </c>
      <c r="K184" s="3">
        <f t="shared" si="21"/>
        <v>0</v>
      </c>
      <c r="L184" s="3" t="b">
        <f t="shared" si="26"/>
        <v>1</v>
      </c>
    </row>
    <row r="185" spans="1:12" s="27" customFormat="1" x14ac:dyDescent="0.4">
      <c r="A185"/>
      <c r="B185"/>
      <c r="C185" s="23">
        <f t="shared" si="27"/>
        <v>71</v>
      </c>
      <c r="D185" s="3">
        <f t="shared" si="22"/>
        <v>5041</v>
      </c>
      <c r="E185" s="3">
        <f t="shared" si="23"/>
        <v>177</v>
      </c>
      <c r="F185" s="3" t="b">
        <f t="shared" si="24"/>
        <v>1</v>
      </c>
      <c r="H185" s="3">
        <f t="shared" si="20"/>
        <v>1</v>
      </c>
      <c r="I185" s="3" t="b">
        <f t="shared" si="25"/>
        <v>1</v>
      </c>
      <c r="K185" s="3">
        <f t="shared" si="21"/>
        <v>1</v>
      </c>
      <c r="L185" s="3" t="b">
        <f t="shared" si="26"/>
        <v>1</v>
      </c>
    </row>
    <row r="186" spans="1:12" s="27" customFormat="1" x14ac:dyDescent="0.4">
      <c r="A186"/>
      <c r="B186"/>
      <c r="C186" s="23">
        <f t="shared" si="27"/>
        <v>72</v>
      </c>
      <c r="D186" s="3">
        <f t="shared" si="22"/>
        <v>5184</v>
      </c>
      <c r="E186" s="3">
        <f t="shared" si="23"/>
        <v>64</v>
      </c>
      <c r="F186" s="3" t="b">
        <f t="shared" si="24"/>
        <v>1</v>
      </c>
      <c r="H186" s="3">
        <f t="shared" si="20"/>
        <v>0</v>
      </c>
      <c r="I186" s="3" t="b">
        <f t="shared" si="25"/>
        <v>1</v>
      </c>
      <c r="K186" s="3">
        <f t="shared" si="21"/>
        <v>4</v>
      </c>
      <c r="L186" s="3" t="b">
        <f t="shared" si="26"/>
        <v>1</v>
      </c>
    </row>
    <row r="187" spans="1:12" s="27" customFormat="1" x14ac:dyDescent="0.4">
      <c r="A187"/>
      <c r="B187"/>
      <c r="C187" s="23">
        <f t="shared" si="27"/>
        <v>73</v>
      </c>
      <c r="D187" s="3">
        <f t="shared" si="22"/>
        <v>5329</v>
      </c>
      <c r="E187" s="3">
        <f t="shared" si="23"/>
        <v>209</v>
      </c>
      <c r="F187" s="3" t="b">
        <f t="shared" si="24"/>
        <v>0</v>
      </c>
      <c r="H187" s="3">
        <f t="shared" si="20"/>
        <v>1</v>
      </c>
      <c r="I187" s="3" t="b">
        <f t="shared" si="25"/>
        <v>1</v>
      </c>
      <c r="K187" s="3">
        <f t="shared" si="21"/>
        <v>4</v>
      </c>
      <c r="L187" s="3" t="b">
        <f t="shared" si="26"/>
        <v>1</v>
      </c>
    </row>
    <row r="188" spans="1:12" s="27" customFormat="1" x14ac:dyDescent="0.4">
      <c r="A188"/>
      <c r="B188"/>
      <c r="C188" s="23">
        <f t="shared" si="27"/>
        <v>74</v>
      </c>
      <c r="D188" s="3">
        <f t="shared" si="22"/>
        <v>5476</v>
      </c>
      <c r="E188" s="3">
        <f t="shared" si="23"/>
        <v>100</v>
      </c>
      <c r="F188" s="3" t="b">
        <f t="shared" si="24"/>
        <v>1</v>
      </c>
      <c r="H188" s="3">
        <f t="shared" si="20"/>
        <v>4</v>
      </c>
      <c r="I188" s="3" t="b">
        <f t="shared" si="25"/>
        <v>1</v>
      </c>
      <c r="K188" s="3">
        <f t="shared" si="21"/>
        <v>1</v>
      </c>
      <c r="L188" s="3" t="b">
        <f t="shared" si="26"/>
        <v>1</v>
      </c>
    </row>
    <row r="189" spans="1:12" s="27" customFormat="1" x14ac:dyDescent="0.4">
      <c r="A189"/>
      <c r="B189"/>
      <c r="C189" s="23">
        <f t="shared" si="27"/>
        <v>75</v>
      </c>
      <c r="D189" s="3">
        <f t="shared" si="22"/>
        <v>5625</v>
      </c>
      <c r="E189" s="3">
        <f t="shared" si="23"/>
        <v>249</v>
      </c>
      <c r="F189" s="3" t="b">
        <f t="shared" si="24"/>
        <v>1</v>
      </c>
      <c r="H189" s="3">
        <f t="shared" si="20"/>
        <v>0</v>
      </c>
      <c r="I189" s="3" t="b">
        <f t="shared" si="25"/>
        <v>1</v>
      </c>
      <c r="K189" s="3">
        <f t="shared" si="21"/>
        <v>0</v>
      </c>
      <c r="L189" s="3" t="b">
        <f t="shared" si="26"/>
        <v>1</v>
      </c>
    </row>
    <row r="190" spans="1:12" s="27" customFormat="1" x14ac:dyDescent="0.4">
      <c r="A190"/>
      <c r="B190"/>
      <c r="C190" s="23">
        <f t="shared" si="27"/>
        <v>76</v>
      </c>
      <c r="D190" s="3">
        <f t="shared" si="22"/>
        <v>5776</v>
      </c>
      <c r="E190" s="3">
        <f t="shared" si="23"/>
        <v>144</v>
      </c>
      <c r="F190" s="3" t="b">
        <f t="shared" si="24"/>
        <v>1</v>
      </c>
      <c r="H190" s="3">
        <f t="shared" si="20"/>
        <v>7</v>
      </c>
      <c r="I190" s="3" t="b">
        <f t="shared" si="25"/>
        <v>1</v>
      </c>
      <c r="K190" s="3">
        <f t="shared" si="21"/>
        <v>1</v>
      </c>
      <c r="L190" s="3" t="b">
        <f t="shared" si="26"/>
        <v>1</v>
      </c>
    </row>
    <row r="191" spans="1:12" s="27" customFormat="1" x14ac:dyDescent="0.4">
      <c r="A191"/>
      <c r="B191"/>
      <c r="C191" s="23">
        <f t="shared" si="27"/>
        <v>77</v>
      </c>
      <c r="D191" s="3">
        <f t="shared" si="22"/>
        <v>5929</v>
      </c>
      <c r="E191" s="3">
        <f t="shared" si="23"/>
        <v>41</v>
      </c>
      <c r="F191" s="3" t="b">
        <f t="shared" si="24"/>
        <v>1</v>
      </c>
      <c r="H191" s="3">
        <f t="shared" si="20"/>
        <v>7</v>
      </c>
      <c r="I191" s="3" t="b">
        <f t="shared" si="25"/>
        <v>1</v>
      </c>
      <c r="K191" s="3">
        <f t="shared" si="21"/>
        <v>4</v>
      </c>
      <c r="L191" s="3" t="b">
        <f t="shared" si="26"/>
        <v>1</v>
      </c>
    </row>
    <row r="192" spans="1:12" s="27" customFormat="1" x14ac:dyDescent="0.4">
      <c r="A192"/>
      <c r="B192"/>
      <c r="C192" s="23">
        <f t="shared" si="27"/>
        <v>78</v>
      </c>
      <c r="D192" s="3">
        <f t="shared" si="22"/>
        <v>6084</v>
      </c>
      <c r="E192" s="3">
        <f t="shared" si="23"/>
        <v>196</v>
      </c>
      <c r="F192" s="3" t="b">
        <f t="shared" si="24"/>
        <v>1</v>
      </c>
      <c r="H192" s="3">
        <f t="shared" si="20"/>
        <v>0</v>
      </c>
      <c r="I192" s="3" t="b">
        <f t="shared" si="25"/>
        <v>1</v>
      </c>
      <c r="K192" s="3">
        <f t="shared" si="21"/>
        <v>4</v>
      </c>
      <c r="L192" s="3" t="b">
        <f t="shared" si="26"/>
        <v>1</v>
      </c>
    </row>
    <row r="193" spans="1:12" s="27" customFormat="1" x14ac:dyDescent="0.4">
      <c r="A193"/>
      <c r="B193"/>
      <c r="C193" s="23">
        <f t="shared" si="27"/>
        <v>79</v>
      </c>
      <c r="D193" s="3">
        <f t="shared" si="22"/>
        <v>6241</v>
      </c>
      <c r="E193" s="3">
        <f t="shared" si="23"/>
        <v>97</v>
      </c>
      <c r="F193" s="3" t="b">
        <f t="shared" si="24"/>
        <v>1</v>
      </c>
      <c r="H193" s="3">
        <f t="shared" si="20"/>
        <v>4</v>
      </c>
      <c r="I193" s="3" t="b">
        <f t="shared" si="25"/>
        <v>1</v>
      </c>
      <c r="K193" s="3">
        <f t="shared" si="21"/>
        <v>1</v>
      </c>
      <c r="L193" s="3" t="b">
        <f t="shared" si="26"/>
        <v>1</v>
      </c>
    </row>
    <row r="194" spans="1:12" s="27" customFormat="1" x14ac:dyDescent="0.4">
      <c r="A194"/>
      <c r="B194"/>
      <c r="C194" s="23">
        <f t="shared" si="27"/>
        <v>80</v>
      </c>
      <c r="D194" s="3">
        <f t="shared" si="22"/>
        <v>6400</v>
      </c>
      <c r="E194" s="3">
        <f t="shared" si="23"/>
        <v>0</v>
      </c>
      <c r="F194" s="3" t="b">
        <f t="shared" si="24"/>
        <v>1</v>
      </c>
      <c r="H194" s="3">
        <f t="shared" si="20"/>
        <v>1</v>
      </c>
      <c r="I194" s="3" t="b">
        <f t="shared" si="25"/>
        <v>1</v>
      </c>
      <c r="K194" s="3">
        <f t="shared" si="21"/>
        <v>0</v>
      </c>
      <c r="L194" s="3" t="b">
        <f t="shared" si="26"/>
        <v>1</v>
      </c>
    </row>
    <row r="195" spans="1:12" s="27" customFormat="1" x14ac:dyDescent="0.4">
      <c r="A195"/>
      <c r="B195"/>
      <c r="C195" s="23">
        <f t="shared" si="27"/>
        <v>81</v>
      </c>
      <c r="D195" s="3">
        <f t="shared" si="22"/>
        <v>6561</v>
      </c>
      <c r="E195" s="3">
        <f t="shared" si="23"/>
        <v>161</v>
      </c>
      <c r="F195" s="3" t="b">
        <f t="shared" si="24"/>
        <v>0</v>
      </c>
      <c r="H195" s="3">
        <f t="shared" si="20"/>
        <v>0</v>
      </c>
      <c r="I195" s="3" t="b">
        <f t="shared" si="25"/>
        <v>1</v>
      </c>
      <c r="K195" s="3">
        <f t="shared" si="21"/>
        <v>1</v>
      </c>
      <c r="L195" s="3" t="b">
        <f t="shared" si="26"/>
        <v>1</v>
      </c>
    </row>
    <row r="196" spans="1:12" s="27" customFormat="1" x14ac:dyDescent="0.4">
      <c r="A196"/>
      <c r="B196"/>
      <c r="C196" s="23">
        <f t="shared" si="27"/>
        <v>82</v>
      </c>
      <c r="D196" s="3">
        <f t="shared" si="22"/>
        <v>6724</v>
      </c>
      <c r="E196" s="3">
        <f t="shared" si="23"/>
        <v>68</v>
      </c>
      <c r="F196" s="3" t="b">
        <f t="shared" si="24"/>
        <v>1</v>
      </c>
      <c r="H196" s="3">
        <f t="shared" si="20"/>
        <v>1</v>
      </c>
      <c r="I196" s="3" t="b">
        <f t="shared" si="25"/>
        <v>1</v>
      </c>
      <c r="K196" s="3">
        <f t="shared" si="21"/>
        <v>4</v>
      </c>
      <c r="L196" s="3" t="b">
        <f t="shared" si="26"/>
        <v>1</v>
      </c>
    </row>
    <row r="197" spans="1:12" s="27" customFormat="1" x14ac:dyDescent="0.4">
      <c r="A197"/>
      <c r="B197"/>
      <c r="C197" s="23">
        <f t="shared" si="27"/>
        <v>83</v>
      </c>
      <c r="D197" s="3">
        <f t="shared" si="22"/>
        <v>6889</v>
      </c>
      <c r="E197" s="3">
        <f t="shared" si="23"/>
        <v>233</v>
      </c>
      <c r="F197" s="3" t="b">
        <f t="shared" si="24"/>
        <v>1</v>
      </c>
      <c r="H197" s="3">
        <f t="shared" si="20"/>
        <v>4</v>
      </c>
      <c r="I197" s="3" t="b">
        <f t="shared" si="25"/>
        <v>1</v>
      </c>
      <c r="K197" s="3">
        <f t="shared" si="21"/>
        <v>4</v>
      </c>
      <c r="L197" s="3" t="b">
        <f t="shared" si="26"/>
        <v>1</v>
      </c>
    </row>
    <row r="198" spans="1:12" s="27" customFormat="1" x14ac:dyDescent="0.4">
      <c r="A198"/>
      <c r="B198"/>
      <c r="C198" s="23">
        <f t="shared" si="27"/>
        <v>84</v>
      </c>
      <c r="D198" s="3">
        <f t="shared" si="22"/>
        <v>7056</v>
      </c>
      <c r="E198" s="3">
        <f t="shared" si="23"/>
        <v>144</v>
      </c>
      <c r="F198" s="3" t="b">
        <f t="shared" si="24"/>
        <v>1</v>
      </c>
      <c r="H198" s="3">
        <f t="shared" si="20"/>
        <v>0</v>
      </c>
      <c r="I198" s="3" t="b">
        <f t="shared" si="25"/>
        <v>1</v>
      </c>
      <c r="K198" s="3">
        <f t="shared" si="21"/>
        <v>1</v>
      </c>
      <c r="L198" s="3" t="b">
        <f t="shared" si="26"/>
        <v>1</v>
      </c>
    </row>
    <row r="199" spans="1:12" s="27" customFormat="1" x14ac:dyDescent="0.4">
      <c r="A199"/>
      <c r="B199"/>
      <c r="C199" s="23">
        <f t="shared" si="27"/>
        <v>85</v>
      </c>
      <c r="D199" s="3">
        <f t="shared" si="22"/>
        <v>7225</v>
      </c>
      <c r="E199" s="3">
        <f t="shared" si="23"/>
        <v>57</v>
      </c>
      <c r="F199" s="3" t="b">
        <f t="shared" si="24"/>
        <v>1</v>
      </c>
      <c r="H199" s="3">
        <f t="shared" si="20"/>
        <v>7</v>
      </c>
      <c r="I199" s="3" t="b">
        <f t="shared" si="25"/>
        <v>1</v>
      </c>
      <c r="K199" s="3">
        <f t="shared" si="21"/>
        <v>0</v>
      </c>
      <c r="L199" s="3" t="b">
        <f t="shared" si="26"/>
        <v>1</v>
      </c>
    </row>
    <row r="200" spans="1:12" s="27" customFormat="1" x14ac:dyDescent="0.4">
      <c r="A200"/>
      <c r="B200"/>
      <c r="C200" s="23">
        <f t="shared" si="27"/>
        <v>86</v>
      </c>
      <c r="D200" s="3">
        <f t="shared" si="22"/>
        <v>7396</v>
      </c>
      <c r="E200" s="3">
        <f t="shared" si="23"/>
        <v>228</v>
      </c>
      <c r="F200" s="3" t="b">
        <f t="shared" si="24"/>
        <v>1</v>
      </c>
      <c r="H200" s="3">
        <f t="shared" si="20"/>
        <v>7</v>
      </c>
      <c r="I200" s="3" t="b">
        <f t="shared" si="25"/>
        <v>1</v>
      </c>
      <c r="K200" s="3">
        <f t="shared" si="21"/>
        <v>1</v>
      </c>
      <c r="L200" s="3" t="b">
        <f t="shared" si="26"/>
        <v>1</v>
      </c>
    </row>
    <row r="201" spans="1:12" s="27" customFormat="1" x14ac:dyDescent="0.4">
      <c r="A201"/>
      <c r="B201"/>
      <c r="C201" s="23">
        <f t="shared" si="27"/>
        <v>87</v>
      </c>
      <c r="D201" s="3">
        <f t="shared" si="22"/>
        <v>7569</v>
      </c>
      <c r="E201" s="3">
        <f t="shared" si="23"/>
        <v>145</v>
      </c>
      <c r="F201" s="3" t="b">
        <f t="shared" si="24"/>
        <v>1</v>
      </c>
      <c r="H201" s="3">
        <f t="shared" si="20"/>
        <v>0</v>
      </c>
      <c r="I201" s="3" t="b">
        <f t="shared" si="25"/>
        <v>1</v>
      </c>
      <c r="K201" s="3">
        <f t="shared" si="21"/>
        <v>4</v>
      </c>
      <c r="L201" s="3" t="b">
        <f t="shared" si="26"/>
        <v>1</v>
      </c>
    </row>
    <row r="202" spans="1:12" s="27" customFormat="1" x14ac:dyDescent="0.4">
      <c r="A202"/>
      <c r="B202"/>
      <c r="C202" s="23">
        <f t="shared" si="27"/>
        <v>88</v>
      </c>
      <c r="D202" s="3">
        <f t="shared" si="22"/>
        <v>7744</v>
      </c>
      <c r="E202" s="3">
        <f t="shared" si="23"/>
        <v>64</v>
      </c>
      <c r="F202" s="3" t="b">
        <f t="shared" si="24"/>
        <v>1</v>
      </c>
      <c r="H202" s="3">
        <f t="shared" si="20"/>
        <v>4</v>
      </c>
      <c r="I202" s="3" t="b">
        <f t="shared" si="25"/>
        <v>1</v>
      </c>
      <c r="K202" s="3">
        <f t="shared" si="21"/>
        <v>4</v>
      </c>
      <c r="L202" s="3" t="b">
        <f t="shared" si="26"/>
        <v>1</v>
      </c>
    </row>
    <row r="203" spans="1:12" s="27" customFormat="1" x14ac:dyDescent="0.4">
      <c r="A203"/>
      <c r="B203"/>
      <c r="C203" s="23">
        <f t="shared" si="27"/>
        <v>89</v>
      </c>
      <c r="D203" s="3">
        <f t="shared" si="22"/>
        <v>7921</v>
      </c>
      <c r="E203" s="3">
        <f t="shared" si="23"/>
        <v>241</v>
      </c>
      <c r="F203" s="3" t="b">
        <f t="shared" si="24"/>
        <v>0</v>
      </c>
      <c r="H203" s="3">
        <f t="shared" si="20"/>
        <v>1</v>
      </c>
      <c r="I203" s="3" t="b">
        <f t="shared" si="25"/>
        <v>1</v>
      </c>
      <c r="K203" s="3">
        <f t="shared" si="21"/>
        <v>1</v>
      </c>
      <c r="L203" s="3" t="b">
        <f t="shared" si="26"/>
        <v>1</v>
      </c>
    </row>
    <row r="204" spans="1:12" s="27" customFormat="1" x14ac:dyDescent="0.4">
      <c r="A204"/>
      <c r="B204"/>
      <c r="C204" s="23">
        <f t="shared" si="27"/>
        <v>90</v>
      </c>
      <c r="D204" s="3">
        <f t="shared" si="22"/>
        <v>8100</v>
      </c>
      <c r="E204" s="3">
        <f t="shared" si="23"/>
        <v>164</v>
      </c>
      <c r="F204" s="3" t="b">
        <f t="shared" si="24"/>
        <v>1</v>
      </c>
      <c r="H204" s="3">
        <f t="shared" si="20"/>
        <v>0</v>
      </c>
      <c r="I204" s="3" t="b">
        <f t="shared" si="25"/>
        <v>1</v>
      </c>
      <c r="K204" s="3">
        <f t="shared" si="21"/>
        <v>0</v>
      </c>
      <c r="L204" s="3" t="b">
        <f t="shared" si="26"/>
        <v>1</v>
      </c>
    </row>
    <row r="205" spans="1:12" s="27" customFormat="1" x14ac:dyDescent="0.4">
      <c r="A205"/>
      <c r="B205"/>
      <c r="C205" s="23">
        <f t="shared" si="27"/>
        <v>91</v>
      </c>
      <c r="D205" s="3">
        <f t="shared" si="22"/>
        <v>8281</v>
      </c>
      <c r="E205" s="3">
        <f t="shared" si="23"/>
        <v>89</v>
      </c>
      <c r="F205" s="3" t="b">
        <f t="shared" si="24"/>
        <v>1</v>
      </c>
      <c r="H205" s="3">
        <f t="shared" si="20"/>
        <v>1</v>
      </c>
      <c r="I205" s="3" t="b">
        <f t="shared" si="25"/>
        <v>1</v>
      </c>
      <c r="K205" s="3">
        <f t="shared" si="21"/>
        <v>1</v>
      </c>
      <c r="L205" s="3" t="b">
        <f t="shared" si="26"/>
        <v>1</v>
      </c>
    </row>
    <row r="206" spans="1:12" s="27" customFormat="1" x14ac:dyDescent="0.4">
      <c r="A206"/>
      <c r="B206"/>
      <c r="C206" s="23">
        <f t="shared" si="27"/>
        <v>92</v>
      </c>
      <c r="D206" s="3">
        <f t="shared" si="22"/>
        <v>8464</v>
      </c>
      <c r="E206" s="3">
        <f t="shared" si="23"/>
        <v>16</v>
      </c>
      <c r="F206" s="3" t="b">
        <f t="shared" si="24"/>
        <v>1</v>
      </c>
      <c r="H206" s="3">
        <f t="shared" si="20"/>
        <v>4</v>
      </c>
      <c r="I206" s="3" t="b">
        <f t="shared" si="25"/>
        <v>1</v>
      </c>
      <c r="K206" s="3">
        <f t="shared" si="21"/>
        <v>4</v>
      </c>
      <c r="L206" s="3" t="b">
        <f t="shared" si="26"/>
        <v>1</v>
      </c>
    </row>
    <row r="207" spans="1:12" s="27" customFormat="1" x14ac:dyDescent="0.4">
      <c r="A207"/>
      <c r="B207"/>
      <c r="C207" s="23">
        <f t="shared" si="27"/>
        <v>93</v>
      </c>
      <c r="D207" s="3">
        <f t="shared" si="22"/>
        <v>8649</v>
      </c>
      <c r="E207" s="3">
        <f t="shared" si="23"/>
        <v>201</v>
      </c>
      <c r="F207" s="3" t="b">
        <f t="shared" si="24"/>
        <v>1</v>
      </c>
      <c r="H207" s="3">
        <f t="shared" si="20"/>
        <v>0</v>
      </c>
      <c r="I207" s="3" t="b">
        <f t="shared" si="25"/>
        <v>1</v>
      </c>
      <c r="K207" s="3">
        <f t="shared" si="21"/>
        <v>4</v>
      </c>
      <c r="L207" s="3" t="b">
        <f t="shared" si="26"/>
        <v>1</v>
      </c>
    </row>
    <row r="208" spans="1:12" s="27" customFormat="1" x14ac:dyDescent="0.4">
      <c r="A208"/>
      <c r="B208"/>
      <c r="C208" s="23">
        <f t="shared" si="27"/>
        <v>94</v>
      </c>
      <c r="D208" s="3">
        <f t="shared" si="22"/>
        <v>8836</v>
      </c>
      <c r="E208" s="3">
        <f t="shared" si="23"/>
        <v>132</v>
      </c>
      <c r="F208" s="3" t="b">
        <f t="shared" si="24"/>
        <v>1</v>
      </c>
      <c r="H208" s="3">
        <f t="shared" si="20"/>
        <v>7</v>
      </c>
      <c r="I208" s="3" t="b">
        <f t="shared" si="25"/>
        <v>1</v>
      </c>
      <c r="K208" s="3">
        <f t="shared" si="21"/>
        <v>1</v>
      </c>
      <c r="L208" s="3" t="b">
        <f t="shared" si="26"/>
        <v>1</v>
      </c>
    </row>
    <row r="209" spans="1:12" s="27" customFormat="1" x14ac:dyDescent="0.4">
      <c r="A209"/>
      <c r="B209"/>
      <c r="C209" s="23">
        <f t="shared" si="27"/>
        <v>95</v>
      </c>
      <c r="D209" s="3">
        <f t="shared" si="22"/>
        <v>9025</v>
      </c>
      <c r="E209" s="3">
        <f t="shared" si="23"/>
        <v>65</v>
      </c>
      <c r="F209" s="3" t="b">
        <f t="shared" si="24"/>
        <v>1</v>
      </c>
      <c r="H209" s="3">
        <f t="shared" si="20"/>
        <v>7</v>
      </c>
      <c r="I209" s="3" t="b">
        <f t="shared" si="25"/>
        <v>1</v>
      </c>
      <c r="K209" s="3">
        <f t="shared" si="21"/>
        <v>0</v>
      </c>
      <c r="L209" s="3" t="b">
        <f t="shared" si="26"/>
        <v>1</v>
      </c>
    </row>
    <row r="210" spans="1:12" s="27" customFormat="1" x14ac:dyDescent="0.4">
      <c r="A210"/>
      <c r="B210"/>
      <c r="C210" s="23">
        <f t="shared" si="27"/>
        <v>96</v>
      </c>
      <c r="D210" s="3">
        <f t="shared" si="22"/>
        <v>9216</v>
      </c>
      <c r="E210" s="3">
        <f t="shared" si="23"/>
        <v>0</v>
      </c>
      <c r="F210" s="3" t="b">
        <f t="shared" si="24"/>
        <v>1</v>
      </c>
      <c r="H210" s="3">
        <f t="shared" si="20"/>
        <v>0</v>
      </c>
      <c r="I210" s="3" t="b">
        <f t="shared" si="25"/>
        <v>1</v>
      </c>
      <c r="K210" s="3">
        <f t="shared" si="21"/>
        <v>1</v>
      </c>
      <c r="L210" s="3" t="b">
        <f t="shared" si="26"/>
        <v>1</v>
      </c>
    </row>
    <row r="211" spans="1:12" s="27" customFormat="1" x14ac:dyDescent="0.4">
      <c r="A211"/>
      <c r="B211"/>
      <c r="C211" s="23">
        <f t="shared" si="27"/>
        <v>97</v>
      </c>
      <c r="D211" s="3">
        <f t="shared" si="22"/>
        <v>9409</v>
      </c>
      <c r="E211" s="3">
        <f t="shared" si="23"/>
        <v>193</v>
      </c>
      <c r="F211" s="3" t="b">
        <f t="shared" si="24"/>
        <v>0</v>
      </c>
      <c r="H211" s="3">
        <f t="shared" si="20"/>
        <v>4</v>
      </c>
      <c r="I211" s="3" t="b">
        <f t="shared" si="25"/>
        <v>1</v>
      </c>
      <c r="K211" s="3">
        <f t="shared" si="21"/>
        <v>4</v>
      </c>
      <c r="L211" s="3" t="b">
        <f t="shared" si="26"/>
        <v>1</v>
      </c>
    </row>
    <row r="212" spans="1:12" s="27" customFormat="1" x14ac:dyDescent="0.4">
      <c r="A212"/>
      <c r="B212"/>
      <c r="C212" s="23">
        <f t="shared" si="27"/>
        <v>98</v>
      </c>
      <c r="D212" s="3">
        <f t="shared" si="22"/>
        <v>9604</v>
      </c>
      <c r="E212" s="3">
        <f t="shared" si="23"/>
        <v>132</v>
      </c>
      <c r="F212" s="3" t="b">
        <f t="shared" si="24"/>
        <v>1</v>
      </c>
      <c r="H212" s="3">
        <f t="shared" si="20"/>
        <v>1</v>
      </c>
      <c r="I212" s="3" t="b">
        <f t="shared" si="25"/>
        <v>1</v>
      </c>
      <c r="K212" s="3">
        <f t="shared" si="21"/>
        <v>4</v>
      </c>
      <c r="L212" s="3" t="b">
        <f t="shared" si="26"/>
        <v>1</v>
      </c>
    </row>
    <row r="213" spans="1:12" s="27" customFormat="1" x14ac:dyDescent="0.4">
      <c r="A213"/>
      <c r="B213"/>
      <c r="C213" s="23">
        <f t="shared" si="27"/>
        <v>99</v>
      </c>
      <c r="D213" s="3">
        <f t="shared" si="22"/>
        <v>9801</v>
      </c>
      <c r="E213" s="3">
        <f t="shared" si="23"/>
        <v>73</v>
      </c>
      <c r="F213" s="3" t="b">
        <f t="shared" si="24"/>
        <v>1</v>
      </c>
      <c r="H213" s="3">
        <f t="shared" si="20"/>
        <v>0</v>
      </c>
      <c r="I213" s="3" t="b">
        <f t="shared" si="25"/>
        <v>1</v>
      </c>
      <c r="K213" s="3">
        <f t="shared" si="21"/>
        <v>1</v>
      </c>
      <c r="L213" s="3" t="b">
        <f t="shared" si="26"/>
        <v>1</v>
      </c>
    </row>
    <row r="214" spans="1:12" s="27" customFormat="1" x14ac:dyDescent="0.4">
      <c r="A214"/>
      <c r="B214"/>
      <c r="C214" s="23">
        <f t="shared" si="27"/>
        <v>100</v>
      </c>
      <c r="D214" s="3">
        <f t="shared" si="22"/>
        <v>10000</v>
      </c>
      <c r="E214" s="3">
        <f t="shared" si="23"/>
        <v>16</v>
      </c>
      <c r="F214" s="3" t="b">
        <f t="shared" si="24"/>
        <v>0</v>
      </c>
      <c r="H214" s="3">
        <f t="shared" si="20"/>
        <v>1</v>
      </c>
      <c r="I214" s="3" t="b">
        <f t="shared" si="25"/>
        <v>1</v>
      </c>
      <c r="K214" s="3">
        <f t="shared" si="21"/>
        <v>0</v>
      </c>
      <c r="L214" s="3" t="b">
        <f t="shared" si="26"/>
        <v>1</v>
      </c>
    </row>
    <row r="215" spans="1:12" s="27" customFormat="1" x14ac:dyDescent="0.4">
      <c r="A215"/>
      <c r="B215"/>
      <c r="C215" s="23">
        <f t="shared" si="27"/>
        <v>101</v>
      </c>
      <c r="D215" s="3">
        <f t="shared" si="22"/>
        <v>10201</v>
      </c>
      <c r="E215" s="3">
        <f t="shared" si="23"/>
        <v>217</v>
      </c>
      <c r="F215" s="3" t="b">
        <f t="shared" si="24"/>
        <v>1</v>
      </c>
      <c r="H215" s="3">
        <f t="shared" si="20"/>
        <v>4</v>
      </c>
      <c r="I215" s="3" t="b">
        <f t="shared" si="25"/>
        <v>1</v>
      </c>
      <c r="K215" s="3">
        <f t="shared" si="21"/>
        <v>1</v>
      </c>
      <c r="L215" s="3" t="b">
        <f t="shared" si="26"/>
        <v>1</v>
      </c>
    </row>
    <row r="216" spans="1:12" s="27" customFormat="1" x14ac:dyDescent="0.4">
      <c r="A216"/>
      <c r="B216"/>
      <c r="C216" s="23">
        <f t="shared" si="27"/>
        <v>102</v>
      </c>
      <c r="D216" s="3">
        <f t="shared" si="22"/>
        <v>10404</v>
      </c>
      <c r="E216" s="3">
        <f t="shared" si="23"/>
        <v>164</v>
      </c>
      <c r="F216" s="3" t="b">
        <f t="shared" si="24"/>
        <v>1</v>
      </c>
      <c r="H216" s="3">
        <f t="shared" si="20"/>
        <v>0</v>
      </c>
      <c r="I216" s="3" t="b">
        <f t="shared" si="25"/>
        <v>1</v>
      </c>
      <c r="K216" s="3">
        <f t="shared" si="21"/>
        <v>4</v>
      </c>
      <c r="L216" s="3" t="b">
        <f t="shared" si="26"/>
        <v>1</v>
      </c>
    </row>
    <row r="217" spans="1:12" s="27" customFormat="1" x14ac:dyDescent="0.4">
      <c r="A217"/>
      <c r="B217"/>
      <c r="C217" s="23">
        <f t="shared" si="27"/>
        <v>103</v>
      </c>
      <c r="D217" s="3">
        <f t="shared" si="22"/>
        <v>10609</v>
      </c>
      <c r="E217" s="3">
        <f t="shared" si="23"/>
        <v>113</v>
      </c>
      <c r="F217" s="3" t="b">
        <f t="shared" si="24"/>
        <v>1</v>
      </c>
      <c r="H217" s="3">
        <f t="shared" si="20"/>
        <v>7</v>
      </c>
      <c r="I217" s="3" t="b">
        <f t="shared" si="25"/>
        <v>1</v>
      </c>
      <c r="K217" s="3">
        <f t="shared" si="21"/>
        <v>4</v>
      </c>
      <c r="L217" s="3" t="b">
        <f t="shared" si="26"/>
        <v>1</v>
      </c>
    </row>
    <row r="218" spans="1:12" s="27" customFormat="1" x14ac:dyDescent="0.4">
      <c r="A218"/>
      <c r="B218"/>
      <c r="C218" s="23">
        <f t="shared" si="27"/>
        <v>104</v>
      </c>
      <c r="D218" s="3">
        <f t="shared" si="22"/>
        <v>10816</v>
      </c>
      <c r="E218" s="3">
        <f t="shared" si="23"/>
        <v>64</v>
      </c>
      <c r="F218" s="3" t="b">
        <f t="shared" si="24"/>
        <v>1</v>
      </c>
      <c r="H218" s="3">
        <f t="shared" si="20"/>
        <v>7</v>
      </c>
      <c r="I218" s="3" t="b">
        <f t="shared" si="25"/>
        <v>1</v>
      </c>
      <c r="K218" s="3">
        <f t="shared" si="21"/>
        <v>1</v>
      </c>
      <c r="L218" s="3" t="b">
        <f t="shared" si="26"/>
        <v>1</v>
      </c>
    </row>
    <row r="219" spans="1:12" s="27" customFormat="1" x14ac:dyDescent="0.4">
      <c r="A219"/>
      <c r="B219"/>
      <c r="C219" s="23">
        <f t="shared" si="27"/>
        <v>105</v>
      </c>
      <c r="D219" s="3">
        <f t="shared" si="22"/>
        <v>11025</v>
      </c>
      <c r="E219" s="3">
        <f t="shared" si="23"/>
        <v>17</v>
      </c>
      <c r="F219" s="3" t="b">
        <f t="shared" si="24"/>
        <v>0</v>
      </c>
      <c r="H219" s="3">
        <f t="shared" si="20"/>
        <v>0</v>
      </c>
      <c r="I219" s="3" t="b">
        <f t="shared" si="25"/>
        <v>1</v>
      </c>
      <c r="K219" s="3">
        <f t="shared" si="21"/>
        <v>0</v>
      </c>
      <c r="L219" s="3" t="b">
        <f t="shared" si="26"/>
        <v>1</v>
      </c>
    </row>
    <row r="220" spans="1:12" s="27" customFormat="1" x14ac:dyDescent="0.4">
      <c r="A220"/>
      <c r="B220"/>
      <c r="C220" s="23">
        <f t="shared" si="27"/>
        <v>106</v>
      </c>
      <c r="D220" s="3">
        <f t="shared" si="22"/>
        <v>11236</v>
      </c>
      <c r="E220" s="3">
        <f t="shared" si="23"/>
        <v>228</v>
      </c>
      <c r="F220" s="3" t="b">
        <f t="shared" si="24"/>
        <v>1</v>
      </c>
      <c r="H220" s="3">
        <f t="shared" si="20"/>
        <v>4</v>
      </c>
      <c r="I220" s="3" t="b">
        <f t="shared" si="25"/>
        <v>1</v>
      </c>
      <c r="K220" s="3">
        <f t="shared" si="21"/>
        <v>1</v>
      </c>
      <c r="L220" s="3" t="b">
        <f t="shared" si="26"/>
        <v>1</v>
      </c>
    </row>
    <row r="221" spans="1:12" s="27" customFormat="1" x14ac:dyDescent="0.4">
      <c r="A221"/>
      <c r="B221"/>
      <c r="C221" s="23">
        <f t="shared" si="27"/>
        <v>107</v>
      </c>
      <c r="D221" s="3">
        <f t="shared" si="22"/>
        <v>11449</v>
      </c>
      <c r="E221" s="3">
        <f t="shared" si="23"/>
        <v>185</v>
      </c>
      <c r="F221" s="3" t="b">
        <f t="shared" si="24"/>
        <v>1</v>
      </c>
      <c r="H221" s="3">
        <f t="shared" si="20"/>
        <v>1</v>
      </c>
      <c r="I221" s="3" t="b">
        <f t="shared" si="25"/>
        <v>1</v>
      </c>
      <c r="K221" s="3">
        <f t="shared" si="21"/>
        <v>4</v>
      </c>
      <c r="L221" s="3" t="b">
        <f t="shared" si="26"/>
        <v>1</v>
      </c>
    </row>
    <row r="222" spans="1:12" s="27" customFormat="1" x14ac:dyDescent="0.4">
      <c r="A222"/>
      <c r="B222"/>
      <c r="C222" s="23">
        <f t="shared" si="27"/>
        <v>108</v>
      </c>
      <c r="D222" s="3">
        <f t="shared" si="22"/>
        <v>11664</v>
      </c>
      <c r="E222" s="3">
        <f t="shared" si="23"/>
        <v>144</v>
      </c>
      <c r="F222" s="3" t="b">
        <f t="shared" si="24"/>
        <v>1</v>
      </c>
      <c r="H222" s="3">
        <f t="shared" si="20"/>
        <v>0</v>
      </c>
      <c r="I222" s="3" t="b">
        <f t="shared" si="25"/>
        <v>1</v>
      </c>
      <c r="K222" s="3">
        <f t="shared" si="21"/>
        <v>4</v>
      </c>
      <c r="L222" s="3" t="b">
        <f t="shared" si="26"/>
        <v>1</v>
      </c>
    </row>
    <row r="223" spans="1:12" s="27" customFormat="1" x14ac:dyDescent="0.4">
      <c r="A223"/>
      <c r="B223"/>
      <c r="C223" s="23">
        <f t="shared" si="27"/>
        <v>109</v>
      </c>
      <c r="D223" s="3">
        <f t="shared" si="22"/>
        <v>11881</v>
      </c>
      <c r="E223" s="3">
        <f t="shared" si="23"/>
        <v>105</v>
      </c>
      <c r="F223" s="3" t="b">
        <f t="shared" si="24"/>
        <v>1</v>
      </c>
      <c r="H223" s="3">
        <f t="shared" si="20"/>
        <v>1</v>
      </c>
      <c r="I223" s="3" t="b">
        <f t="shared" si="25"/>
        <v>1</v>
      </c>
      <c r="K223" s="3">
        <f t="shared" si="21"/>
        <v>1</v>
      </c>
      <c r="L223" s="3" t="b">
        <f t="shared" si="26"/>
        <v>1</v>
      </c>
    </row>
    <row r="224" spans="1:12" s="27" customFormat="1" x14ac:dyDescent="0.4">
      <c r="A224"/>
      <c r="B224"/>
      <c r="C224" s="23">
        <f t="shared" si="27"/>
        <v>110</v>
      </c>
      <c r="D224" s="3">
        <f t="shared" si="22"/>
        <v>12100</v>
      </c>
      <c r="E224" s="3">
        <f t="shared" si="23"/>
        <v>68</v>
      </c>
      <c r="F224" s="3" t="b">
        <f t="shared" si="24"/>
        <v>1</v>
      </c>
      <c r="H224" s="3">
        <f t="shared" si="20"/>
        <v>4</v>
      </c>
      <c r="I224" s="3" t="b">
        <f t="shared" si="25"/>
        <v>1</v>
      </c>
      <c r="K224" s="3">
        <f t="shared" si="21"/>
        <v>0</v>
      </c>
      <c r="L224" s="3" t="b">
        <f t="shared" si="26"/>
        <v>1</v>
      </c>
    </row>
    <row r="225" spans="1:12" s="27" customFormat="1" x14ac:dyDescent="0.4">
      <c r="A225"/>
      <c r="B225"/>
      <c r="C225" s="23">
        <f t="shared" si="27"/>
        <v>111</v>
      </c>
      <c r="D225" s="3">
        <f t="shared" si="22"/>
        <v>12321</v>
      </c>
      <c r="E225" s="3">
        <f t="shared" si="23"/>
        <v>33</v>
      </c>
      <c r="F225" s="3" t="b">
        <f t="shared" si="24"/>
        <v>1</v>
      </c>
      <c r="H225" s="3">
        <f t="shared" si="20"/>
        <v>0</v>
      </c>
      <c r="I225" s="3" t="b">
        <f t="shared" si="25"/>
        <v>1</v>
      </c>
      <c r="K225" s="3">
        <f t="shared" si="21"/>
        <v>1</v>
      </c>
      <c r="L225" s="3" t="b">
        <f t="shared" si="26"/>
        <v>1</v>
      </c>
    </row>
    <row r="226" spans="1:12" s="27" customFormat="1" x14ac:dyDescent="0.4">
      <c r="A226"/>
      <c r="B226"/>
      <c r="C226" s="23">
        <f t="shared" si="27"/>
        <v>112</v>
      </c>
      <c r="D226" s="3">
        <f t="shared" si="22"/>
        <v>12544</v>
      </c>
      <c r="E226" s="3">
        <f t="shared" si="23"/>
        <v>0</v>
      </c>
      <c r="F226" s="3" t="b">
        <f t="shared" si="24"/>
        <v>1</v>
      </c>
      <c r="H226" s="3">
        <f t="shared" si="20"/>
        <v>7</v>
      </c>
      <c r="I226" s="3" t="b">
        <f t="shared" si="25"/>
        <v>1</v>
      </c>
      <c r="K226" s="3">
        <f t="shared" si="21"/>
        <v>4</v>
      </c>
      <c r="L226" s="3" t="b">
        <f t="shared" si="26"/>
        <v>1</v>
      </c>
    </row>
    <row r="227" spans="1:12" s="27" customFormat="1" x14ac:dyDescent="0.4">
      <c r="A227"/>
      <c r="B227"/>
      <c r="C227" s="23">
        <f t="shared" si="27"/>
        <v>113</v>
      </c>
      <c r="D227" s="3">
        <f t="shared" si="22"/>
        <v>12769</v>
      </c>
      <c r="E227" s="3">
        <f t="shared" si="23"/>
        <v>225</v>
      </c>
      <c r="F227" s="3" t="b">
        <f t="shared" si="24"/>
        <v>0</v>
      </c>
      <c r="H227" s="3">
        <f t="shared" si="20"/>
        <v>7</v>
      </c>
      <c r="I227" s="3" t="b">
        <f t="shared" si="25"/>
        <v>1</v>
      </c>
      <c r="K227" s="3">
        <f t="shared" si="21"/>
        <v>4</v>
      </c>
      <c r="L227" s="3" t="b">
        <f t="shared" si="26"/>
        <v>1</v>
      </c>
    </row>
    <row r="228" spans="1:12" s="27" customFormat="1" x14ac:dyDescent="0.4">
      <c r="A228"/>
      <c r="B228"/>
      <c r="C228" s="23">
        <f t="shared" si="27"/>
        <v>114</v>
      </c>
      <c r="D228" s="3">
        <f t="shared" si="22"/>
        <v>12996</v>
      </c>
      <c r="E228" s="3">
        <f t="shared" si="23"/>
        <v>196</v>
      </c>
      <c r="F228" s="3" t="b">
        <f t="shared" si="24"/>
        <v>1</v>
      </c>
      <c r="H228" s="3">
        <f t="shared" si="20"/>
        <v>0</v>
      </c>
      <c r="I228" s="3" t="b">
        <f t="shared" si="25"/>
        <v>1</v>
      </c>
      <c r="K228" s="3">
        <f t="shared" si="21"/>
        <v>1</v>
      </c>
      <c r="L228" s="3" t="b">
        <f t="shared" si="26"/>
        <v>1</v>
      </c>
    </row>
    <row r="229" spans="1:12" s="27" customFormat="1" x14ac:dyDescent="0.4">
      <c r="A229"/>
      <c r="B229"/>
      <c r="C229" s="23">
        <f t="shared" si="27"/>
        <v>115</v>
      </c>
      <c r="D229" s="3">
        <f t="shared" si="22"/>
        <v>13225</v>
      </c>
      <c r="E229" s="3">
        <f t="shared" si="23"/>
        <v>169</v>
      </c>
      <c r="F229" s="3" t="b">
        <f t="shared" si="24"/>
        <v>1</v>
      </c>
      <c r="H229" s="3">
        <f t="shared" si="20"/>
        <v>4</v>
      </c>
      <c r="I229" s="3" t="b">
        <f t="shared" si="25"/>
        <v>1</v>
      </c>
      <c r="K229" s="3">
        <f t="shared" si="21"/>
        <v>0</v>
      </c>
      <c r="L229" s="3" t="b">
        <f t="shared" si="26"/>
        <v>1</v>
      </c>
    </row>
    <row r="230" spans="1:12" s="27" customFormat="1" x14ac:dyDescent="0.4">
      <c r="A230"/>
      <c r="B230"/>
      <c r="C230" s="23">
        <f t="shared" si="27"/>
        <v>116</v>
      </c>
      <c r="D230" s="3">
        <f t="shared" si="22"/>
        <v>13456</v>
      </c>
      <c r="E230" s="3">
        <f t="shared" si="23"/>
        <v>144</v>
      </c>
      <c r="F230" s="3" t="b">
        <f t="shared" si="24"/>
        <v>1</v>
      </c>
      <c r="H230" s="3">
        <f t="shared" si="20"/>
        <v>1</v>
      </c>
      <c r="I230" s="3" t="b">
        <f t="shared" si="25"/>
        <v>1</v>
      </c>
      <c r="K230" s="3">
        <f t="shared" si="21"/>
        <v>1</v>
      </c>
      <c r="L230" s="3" t="b">
        <f t="shared" si="26"/>
        <v>1</v>
      </c>
    </row>
    <row r="231" spans="1:12" s="27" customFormat="1" x14ac:dyDescent="0.4">
      <c r="A231"/>
      <c r="B231"/>
      <c r="C231" s="23">
        <f t="shared" si="27"/>
        <v>117</v>
      </c>
      <c r="D231" s="3">
        <f t="shared" si="22"/>
        <v>13689</v>
      </c>
      <c r="E231" s="3">
        <f t="shared" si="23"/>
        <v>121</v>
      </c>
      <c r="F231" s="3" t="b">
        <f t="shared" si="24"/>
        <v>1</v>
      </c>
      <c r="H231" s="3">
        <f t="shared" si="20"/>
        <v>0</v>
      </c>
      <c r="I231" s="3" t="b">
        <f t="shared" si="25"/>
        <v>1</v>
      </c>
      <c r="K231" s="3">
        <f t="shared" si="21"/>
        <v>4</v>
      </c>
      <c r="L231" s="3" t="b">
        <f t="shared" si="26"/>
        <v>1</v>
      </c>
    </row>
    <row r="232" spans="1:12" s="27" customFormat="1" x14ac:dyDescent="0.4">
      <c r="A232"/>
      <c r="B232"/>
      <c r="C232" s="23">
        <f t="shared" si="27"/>
        <v>118</v>
      </c>
      <c r="D232" s="3">
        <f t="shared" si="22"/>
        <v>13924</v>
      </c>
      <c r="E232" s="3">
        <f t="shared" si="23"/>
        <v>100</v>
      </c>
      <c r="F232" s="3" t="b">
        <f t="shared" si="24"/>
        <v>1</v>
      </c>
      <c r="H232" s="3">
        <f t="shared" si="20"/>
        <v>1</v>
      </c>
      <c r="I232" s="3" t="b">
        <f t="shared" si="25"/>
        <v>1</v>
      </c>
      <c r="K232" s="3">
        <f t="shared" si="21"/>
        <v>4</v>
      </c>
      <c r="L232" s="3" t="b">
        <f t="shared" si="26"/>
        <v>1</v>
      </c>
    </row>
    <row r="233" spans="1:12" s="27" customFormat="1" x14ac:dyDescent="0.4">
      <c r="A233"/>
      <c r="B233"/>
      <c r="C233" s="23">
        <f t="shared" si="27"/>
        <v>119</v>
      </c>
      <c r="D233" s="3">
        <f t="shared" si="22"/>
        <v>14161</v>
      </c>
      <c r="E233" s="3">
        <f t="shared" si="23"/>
        <v>81</v>
      </c>
      <c r="F233" s="3" t="b">
        <f t="shared" si="24"/>
        <v>1</v>
      </c>
      <c r="H233" s="3">
        <f t="shared" si="20"/>
        <v>4</v>
      </c>
      <c r="I233" s="3" t="b">
        <f t="shared" si="25"/>
        <v>1</v>
      </c>
      <c r="K233" s="3">
        <f t="shared" si="21"/>
        <v>1</v>
      </c>
      <c r="L233" s="3" t="b">
        <f t="shared" si="26"/>
        <v>1</v>
      </c>
    </row>
    <row r="234" spans="1:12" s="27" customFormat="1" x14ac:dyDescent="0.4">
      <c r="A234"/>
      <c r="B234"/>
      <c r="C234" s="23">
        <f t="shared" si="27"/>
        <v>120</v>
      </c>
      <c r="D234" s="3">
        <f t="shared" si="22"/>
        <v>14400</v>
      </c>
      <c r="E234" s="3">
        <f t="shared" si="23"/>
        <v>64</v>
      </c>
      <c r="F234" s="3" t="b">
        <f t="shared" si="24"/>
        <v>1</v>
      </c>
      <c r="H234" s="3">
        <f t="shared" si="20"/>
        <v>0</v>
      </c>
      <c r="I234" s="3" t="b">
        <f t="shared" si="25"/>
        <v>1</v>
      </c>
      <c r="K234" s="3">
        <f t="shared" si="21"/>
        <v>0</v>
      </c>
      <c r="L234" s="3" t="b">
        <f t="shared" si="26"/>
        <v>1</v>
      </c>
    </row>
    <row r="235" spans="1:12" s="27" customFormat="1" x14ac:dyDescent="0.4">
      <c r="A235"/>
      <c r="B235"/>
      <c r="C235" s="23">
        <f t="shared" si="27"/>
        <v>121</v>
      </c>
      <c r="D235" s="3">
        <f t="shared" si="22"/>
        <v>14641</v>
      </c>
      <c r="E235" s="3">
        <f t="shared" si="23"/>
        <v>49</v>
      </c>
      <c r="F235" s="3" t="b">
        <f t="shared" si="24"/>
        <v>0</v>
      </c>
      <c r="H235" s="3">
        <f t="shared" si="20"/>
        <v>7</v>
      </c>
      <c r="I235" s="3" t="b">
        <f t="shared" si="25"/>
        <v>1</v>
      </c>
      <c r="K235" s="3">
        <f t="shared" si="21"/>
        <v>1</v>
      </c>
      <c r="L235" s="3" t="b">
        <f t="shared" si="26"/>
        <v>1</v>
      </c>
    </row>
    <row r="236" spans="1:12" s="27" customFormat="1" x14ac:dyDescent="0.4">
      <c r="A236"/>
      <c r="B236"/>
      <c r="C236" s="23">
        <f t="shared" si="27"/>
        <v>122</v>
      </c>
      <c r="D236" s="3">
        <f t="shared" si="22"/>
        <v>14884</v>
      </c>
      <c r="E236" s="3">
        <f t="shared" si="23"/>
        <v>36</v>
      </c>
      <c r="F236" s="3" t="b">
        <f t="shared" si="24"/>
        <v>1</v>
      </c>
      <c r="H236" s="3">
        <f t="shared" si="20"/>
        <v>7</v>
      </c>
      <c r="I236" s="3" t="b">
        <f t="shared" si="25"/>
        <v>1</v>
      </c>
      <c r="K236" s="3">
        <f t="shared" si="21"/>
        <v>4</v>
      </c>
      <c r="L236" s="3" t="b">
        <f t="shared" si="26"/>
        <v>1</v>
      </c>
    </row>
    <row r="237" spans="1:12" s="27" customFormat="1" x14ac:dyDescent="0.4">
      <c r="A237"/>
      <c r="B237"/>
      <c r="C237" s="23">
        <f t="shared" si="27"/>
        <v>123</v>
      </c>
      <c r="D237" s="3">
        <f t="shared" si="22"/>
        <v>15129</v>
      </c>
      <c r="E237" s="3">
        <f t="shared" si="23"/>
        <v>25</v>
      </c>
      <c r="F237" s="3" t="b">
        <f t="shared" si="24"/>
        <v>1</v>
      </c>
      <c r="H237" s="3">
        <f t="shared" si="20"/>
        <v>0</v>
      </c>
      <c r="I237" s="3" t="b">
        <f t="shared" si="25"/>
        <v>1</v>
      </c>
      <c r="K237" s="3">
        <f t="shared" si="21"/>
        <v>4</v>
      </c>
      <c r="L237" s="3" t="b">
        <f t="shared" si="26"/>
        <v>1</v>
      </c>
    </row>
    <row r="238" spans="1:12" s="27" customFormat="1" x14ac:dyDescent="0.4">
      <c r="A238"/>
      <c r="B238"/>
      <c r="C238" s="23">
        <f t="shared" si="27"/>
        <v>124</v>
      </c>
      <c r="D238" s="3">
        <f t="shared" si="22"/>
        <v>15376</v>
      </c>
      <c r="E238" s="3">
        <f t="shared" si="23"/>
        <v>16</v>
      </c>
      <c r="F238" s="3" t="b">
        <f t="shared" si="24"/>
        <v>1</v>
      </c>
      <c r="H238" s="3">
        <f t="shared" si="20"/>
        <v>4</v>
      </c>
      <c r="I238" s="3" t="b">
        <f t="shared" si="25"/>
        <v>1</v>
      </c>
      <c r="K238" s="3">
        <f t="shared" si="21"/>
        <v>1</v>
      </c>
      <c r="L238" s="3" t="b">
        <f t="shared" si="26"/>
        <v>1</v>
      </c>
    </row>
    <row r="239" spans="1:12" s="27" customFormat="1" x14ac:dyDescent="0.4">
      <c r="A239"/>
      <c r="B239"/>
      <c r="C239" s="23">
        <f t="shared" si="27"/>
        <v>125</v>
      </c>
      <c r="D239" s="3">
        <f t="shared" si="22"/>
        <v>15625</v>
      </c>
      <c r="E239" s="3">
        <f t="shared" si="23"/>
        <v>9</v>
      </c>
      <c r="F239" s="3" t="b">
        <f t="shared" si="24"/>
        <v>1</v>
      </c>
      <c r="H239" s="3">
        <f t="shared" si="20"/>
        <v>1</v>
      </c>
      <c r="I239" s="3" t="b">
        <f t="shared" si="25"/>
        <v>1</v>
      </c>
      <c r="K239" s="3">
        <f t="shared" si="21"/>
        <v>0</v>
      </c>
      <c r="L239" s="3" t="b">
        <f t="shared" si="26"/>
        <v>1</v>
      </c>
    </row>
    <row r="240" spans="1:12" s="27" customFormat="1" x14ac:dyDescent="0.4">
      <c r="A240"/>
      <c r="B240"/>
      <c r="C240" s="23">
        <f t="shared" si="27"/>
        <v>126</v>
      </c>
      <c r="D240" s="3">
        <f t="shared" si="22"/>
        <v>15876</v>
      </c>
      <c r="E240" s="3">
        <f t="shared" si="23"/>
        <v>4</v>
      </c>
      <c r="F240" s="3" t="b">
        <f t="shared" si="24"/>
        <v>1</v>
      </c>
      <c r="H240" s="3">
        <f t="shared" si="20"/>
        <v>0</v>
      </c>
      <c r="I240" s="3" t="b">
        <f t="shared" si="25"/>
        <v>1</v>
      </c>
      <c r="K240" s="3">
        <f t="shared" si="21"/>
        <v>1</v>
      </c>
      <c r="L240" s="3" t="b">
        <f t="shared" si="26"/>
        <v>1</v>
      </c>
    </row>
    <row r="241" spans="1:12" s="27" customFormat="1" x14ac:dyDescent="0.4">
      <c r="A241"/>
      <c r="B241"/>
      <c r="C241" s="23">
        <f t="shared" si="27"/>
        <v>127</v>
      </c>
      <c r="D241" s="3">
        <f t="shared" si="22"/>
        <v>16129</v>
      </c>
      <c r="E241" s="3">
        <f t="shared" si="23"/>
        <v>1</v>
      </c>
      <c r="F241" s="3" t="b">
        <f t="shared" si="24"/>
        <v>1</v>
      </c>
      <c r="H241" s="3">
        <f t="shared" si="20"/>
        <v>1</v>
      </c>
      <c r="I241" s="3" t="b">
        <f t="shared" si="25"/>
        <v>1</v>
      </c>
      <c r="K241" s="3">
        <f t="shared" si="21"/>
        <v>4</v>
      </c>
      <c r="L241" s="3" t="b">
        <f t="shared" si="26"/>
        <v>1</v>
      </c>
    </row>
    <row r="242" spans="1:12" s="27" customFormat="1" x14ac:dyDescent="0.4">
      <c r="A242"/>
      <c r="B242"/>
      <c r="C242" s="23">
        <f t="shared" si="27"/>
        <v>128</v>
      </c>
      <c r="D242" s="3">
        <f t="shared" si="22"/>
        <v>16384</v>
      </c>
      <c r="E242" s="3">
        <f t="shared" si="23"/>
        <v>0</v>
      </c>
      <c r="F242" s="3" t="b">
        <f t="shared" si="24"/>
        <v>1</v>
      </c>
      <c r="H242" s="3">
        <f t="shared" ref="H242:H305" si="28">MOD($D242,H$113)</f>
        <v>4</v>
      </c>
      <c r="I242" s="3" t="b">
        <f t="shared" si="25"/>
        <v>1</v>
      </c>
      <c r="K242" s="3">
        <f t="shared" ref="K242:K305" si="29">MOD($D242,K$113)</f>
        <v>4</v>
      </c>
      <c r="L242" s="3" t="b">
        <f t="shared" si="26"/>
        <v>1</v>
      </c>
    </row>
    <row r="243" spans="1:12" s="27" customFormat="1" x14ac:dyDescent="0.4">
      <c r="A243"/>
      <c r="B243"/>
      <c r="C243" s="23">
        <f t="shared" si="27"/>
        <v>129</v>
      </c>
      <c r="D243" s="3">
        <f t="shared" ref="D243:D306" si="30">C243^2</f>
        <v>16641</v>
      </c>
      <c r="E243" s="3">
        <f t="shared" ref="E243:E306" si="31">MOD($D243,E$113)</f>
        <v>1</v>
      </c>
      <c r="F243" s="3" t="b">
        <f t="shared" ref="F243:F306" si="32">ISERROR(MATCH(C243,$E$114:$E$369,0))</f>
        <v>0</v>
      </c>
      <c r="H243" s="3">
        <f t="shared" si="28"/>
        <v>0</v>
      </c>
      <c r="I243" s="3" t="b">
        <f t="shared" ref="I243:I306" si="33">ISERROR(MATCH($C243,H$114:H$369,0))</f>
        <v>1</v>
      </c>
      <c r="K243" s="3">
        <f t="shared" si="29"/>
        <v>1</v>
      </c>
      <c r="L243" s="3" t="b">
        <f t="shared" ref="L243:L306" si="34">ISERROR(MATCH($C243,K$114:K$369,0))</f>
        <v>1</v>
      </c>
    </row>
    <row r="244" spans="1:12" s="27" customFormat="1" x14ac:dyDescent="0.4">
      <c r="A244"/>
      <c r="B244"/>
      <c r="C244" s="23">
        <f t="shared" ref="C244:C307" si="35">C243+1</f>
        <v>130</v>
      </c>
      <c r="D244" s="3">
        <f t="shared" si="30"/>
        <v>16900</v>
      </c>
      <c r="E244" s="3">
        <f t="shared" si="31"/>
        <v>4</v>
      </c>
      <c r="F244" s="3" t="b">
        <f t="shared" si="32"/>
        <v>1</v>
      </c>
      <c r="H244" s="3">
        <f t="shared" si="28"/>
        <v>7</v>
      </c>
      <c r="I244" s="3" t="b">
        <f t="shared" si="33"/>
        <v>1</v>
      </c>
      <c r="K244" s="3">
        <f t="shared" si="29"/>
        <v>0</v>
      </c>
      <c r="L244" s="3" t="b">
        <f t="shared" si="34"/>
        <v>1</v>
      </c>
    </row>
    <row r="245" spans="1:12" s="27" customFormat="1" x14ac:dyDescent="0.4">
      <c r="A245"/>
      <c r="B245"/>
      <c r="C245" s="23">
        <f t="shared" si="35"/>
        <v>131</v>
      </c>
      <c r="D245" s="3">
        <f t="shared" si="30"/>
        <v>17161</v>
      </c>
      <c r="E245" s="3">
        <f t="shared" si="31"/>
        <v>9</v>
      </c>
      <c r="F245" s="3" t="b">
        <f t="shared" si="32"/>
        <v>1</v>
      </c>
      <c r="H245" s="3">
        <f t="shared" si="28"/>
        <v>7</v>
      </c>
      <c r="I245" s="3" t="b">
        <f t="shared" si="33"/>
        <v>1</v>
      </c>
      <c r="K245" s="3">
        <f t="shared" si="29"/>
        <v>1</v>
      </c>
      <c r="L245" s="3" t="b">
        <f t="shared" si="34"/>
        <v>1</v>
      </c>
    </row>
    <row r="246" spans="1:12" s="27" customFormat="1" x14ac:dyDescent="0.4">
      <c r="A246"/>
      <c r="B246"/>
      <c r="C246" s="23">
        <f t="shared" si="35"/>
        <v>132</v>
      </c>
      <c r="D246" s="3">
        <f t="shared" si="30"/>
        <v>17424</v>
      </c>
      <c r="E246" s="3">
        <f t="shared" si="31"/>
        <v>16</v>
      </c>
      <c r="F246" s="3" t="b">
        <f t="shared" si="32"/>
        <v>0</v>
      </c>
      <c r="H246" s="3">
        <f t="shared" si="28"/>
        <v>0</v>
      </c>
      <c r="I246" s="3" t="b">
        <f t="shared" si="33"/>
        <v>1</v>
      </c>
      <c r="K246" s="3">
        <f t="shared" si="29"/>
        <v>4</v>
      </c>
      <c r="L246" s="3" t="b">
        <f t="shared" si="34"/>
        <v>1</v>
      </c>
    </row>
    <row r="247" spans="1:12" s="27" customFormat="1" x14ac:dyDescent="0.4">
      <c r="A247"/>
      <c r="B247"/>
      <c r="C247" s="23">
        <f t="shared" si="35"/>
        <v>133</v>
      </c>
      <c r="D247" s="3">
        <f t="shared" si="30"/>
        <v>17689</v>
      </c>
      <c r="E247" s="3">
        <f t="shared" si="31"/>
        <v>25</v>
      </c>
      <c r="F247" s="3" t="b">
        <f t="shared" si="32"/>
        <v>1</v>
      </c>
      <c r="H247" s="3">
        <f t="shared" si="28"/>
        <v>4</v>
      </c>
      <c r="I247" s="3" t="b">
        <f t="shared" si="33"/>
        <v>1</v>
      </c>
      <c r="K247" s="3">
        <f t="shared" si="29"/>
        <v>4</v>
      </c>
      <c r="L247" s="3" t="b">
        <f t="shared" si="34"/>
        <v>1</v>
      </c>
    </row>
    <row r="248" spans="1:12" s="27" customFormat="1" x14ac:dyDescent="0.4">
      <c r="A248"/>
      <c r="B248"/>
      <c r="C248" s="23">
        <f t="shared" si="35"/>
        <v>134</v>
      </c>
      <c r="D248" s="3">
        <f t="shared" si="30"/>
        <v>17956</v>
      </c>
      <c r="E248" s="3">
        <f t="shared" si="31"/>
        <v>36</v>
      </c>
      <c r="F248" s="3" t="b">
        <f t="shared" si="32"/>
        <v>1</v>
      </c>
      <c r="H248" s="3">
        <f t="shared" si="28"/>
        <v>1</v>
      </c>
      <c r="I248" s="3" t="b">
        <f t="shared" si="33"/>
        <v>1</v>
      </c>
      <c r="K248" s="3">
        <f t="shared" si="29"/>
        <v>1</v>
      </c>
      <c r="L248" s="3" t="b">
        <f t="shared" si="34"/>
        <v>1</v>
      </c>
    </row>
    <row r="249" spans="1:12" s="27" customFormat="1" x14ac:dyDescent="0.4">
      <c r="A249"/>
      <c r="B249"/>
      <c r="C249" s="23">
        <f t="shared" si="35"/>
        <v>135</v>
      </c>
      <c r="D249" s="3">
        <f t="shared" si="30"/>
        <v>18225</v>
      </c>
      <c r="E249" s="3">
        <f t="shared" si="31"/>
        <v>49</v>
      </c>
      <c r="F249" s="3" t="b">
        <f t="shared" si="32"/>
        <v>1</v>
      </c>
      <c r="H249" s="3">
        <f t="shared" si="28"/>
        <v>0</v>
      </c>
      <c r="I249" s="3" t="b">
        <f t="shared" si="33"/>
        <v>1</v>
      </c>
      <c r="K249" s="3">
        <f t="shared" si="29"/>
        <v>0</v>
      </c>
      <c r="L249" s="3" t="b">
        <f t="shared" si="34"/>
        <v>1</v>
      </c>
    </row>
    <row r="250" spans="1:12" s="27" customFormat="1" x14ac:dyDescent="0.4">
      <c r="A250"/>
      <c r="B250"/>
      <c r="C250" s="23">
        <f t="shared" si="35"/>
        <v>136</v>
      </c>
      <c r="D250" s="3">
        <f t="shared" si="30"/>
        <v>18496</v>
      </c>
      <c r="E250" s="3">
        <f t="shared" si="31"/>
        <v>64</v>
      </c>
      <c r="F250" s="3" t="b">
        <f t="shared" si="32"/>
        <v>1</v>
      </c>
      <c r="H250" s="3">
        <f t="shared" si="28"/>
        <v>1</v>
      </c>
      <c r="I250" s="3" t="b">
        <f t="shared" si="33"/>
        <v>1</v>
      </c>
      <c r="K250" s="3">
        <f t="shared" si="29"/>
        <v>1</v>
      </c>
      <c r="L250" s="3" t="b">
        <f t="shared" si="34"/>
        <v>1</v>
      </c>
    </row>
    <row r="251" spans="1:12" s="27" customFormat="1" x14ac:dyDescent="0.4">
      <c r="A251"/>
      <c r="B251"/>
      <c r="C251" s="23">
        <f t="shared" si="35"/>
        <v>137</v>
      </c>
      <c r="D251" s="3">
        <f t="shared" si="30"/>
        <v>18769</v>
      </c>
      <c r="E251" s="3">
        <f t="shared" si="31"/>
        <v>81</v>
      </c>
      <c r="F251" s="3" t="b">
        <f t="shared" si="32"/>
        <v>0</v>
      </c>
      <c r="H251" s="3">
        <f t="shared" si="28"/>
        <v>4</v>
      </c>
      <c r="I251" s="3" t="b">
        <f t="shared" si="33"/>
        <v>1</v>
      </c>
      <c r="K251" s="3">
        <f t="shared" si="29"/>
        <v>4</v>
      </c>
      <c r="L251" s="3" t="b">
        <f t="shared" si="34"/>
        <v>1</v>
      </c>
    </row>
    <row r="252" spans="1:12" s="27" customFormat="1" x14ac:dyDescent="0.4">
      <c r="A252"/>
      <c r="B252"/>
      <c r="C252" s="23">
        <f t="shared" si="35"/>
        <v>138</v>
      </c>
      <c r="D252" s="3">
        <f t="shared" si="30"/>
        <v>19044</v>
      </c>
      <c r="E252" s="3">
        <f t="shared" si="31"/>
        <v>100</v>
      </c>
      <c r="F252" s="3" t="b">
        <f t="shared" si="32"/>
        <v>1</v>
      </c>
      <c r="H252" s="3">
        <f t="shared" si="28"/>
        <v>0</v>
      </c>
      <c r="I252" s="3" t="b">
        <f t="shared" si="33"/>
        <v>1</v>
      </c>
      <c r="K252" s="3">
        <f t="shared" si="29"/>
        <v>4</v>
      </c>
      <c r="L252" s="3" t="b">
        <f t="shared" si="34"/>
        <v>1</v>
      </c>
    </row>
    <row r="253" spans="1:12" s="27" customFormat="1" x14ac:dyDescent="0.4">
      <c r="A253"/>
      <c r="B253"/>
      <c r="C253" s="23">
        <f t="shared" si="35"/>
        <v>139</v>
      </c>
      <c r="D253" s="3">
        <f t="shared" si="30"/>
        <v>19321</v>
      </c>
      <c r="E253" s="3">
        <f t="shared" si="31"/>
        <v>121</v>
      </c>
      <c r="F253" s="3" t="b">
        <f t="shared" si="32"/>
        <v>1</v>
      </c>
      <c r="H253" s="3">
        <f t="shared" si="28"/>
        <v>7</v>
      </c>
      <c r="I253" s="3" t="b">
        <f t="shared" si="33"/>
        <v>1</v>
      </c>
      <c r="K253" s="3">
        <f t="shared" si="29"/>
        <v>1</v>
      </c>
      <c r="L253" s="3" t="b">
        <f t="shared" si="34"/>
        <v>1</v>
      </c>
    </row>
    <row r="254" spans="1:12" s="27" customFormat="1" x14ac:dyDescent="0.4">
      <c r="A254"/>
      <c r="B254"/>
      <c r="C254" s="23">
        <f t="shared" si="35"/>
        <v>140</v>
      </c>
      <c r="D254" s="3">
        <f t="shared" si="30"/>
        <v>19600</v>
      </c>
      <c r="E254" s="3">
        <f t="shared" si="31"/>
        <v>144</v>
      </c>
      <c r="F254" s="3" t="b">
        <f t="shared" si="32"/>
        <v>1</v>
      </c>
      <c r="H254" s="3">
        <f t="shared" si="28"/>
        <v>7</v>
      </c>
      <c r="I254" s="3" t="b">
        <f t="shared" si="33"/>
        <v>1</v>
      </c>
      <c r="K254" s="3">
        <f t="shared" si="29"/>
        <v>0</v>
      </c>
      <c r="L254" s="3" t="b">
        <f t="shared" si="34"/>
        <v>1</v>
      </c>
    </row>
    <row r="255" spans="1:12" s="27" customFormat="1" x14ac:dyDescent="0.4">
      <c r="A255"/>
      <c r="B255"/>
      <c r="C255" s="23">
        <f t="shared" si="35"/>
        <v>141</v>
      </c>
      <c r="D255" s="3">
        <f t="shared" si="30"/>
        <v>19881</v>
      </c>
      <c r="E255" s="3">
        <f t="shared" si="31"/>
        <v>169</v>
      </c>
      <c r="F255" s="3" t="b">
        <f t="shared" si="32"/>
        <v>1</v>
      </c>
      <c r="H255" s="3">
        <f t="shared" si="28"/>
        <v>0</v>
      </c>
      <c r="I255" s="3" t="b">
        <f t="shared" si="33"/>
        <v>1</v>
      </c>
      <c r="K255" s="3">
        <f t="shared" si="29"/>
        <v>1</v>
      </c>
      <c r="L255" s="3" t="b">
        <f t="shared" si="34"/>
        <v>1</v>
      </c>
    </row>
    <row r="256" spans="1:12" s="27" customFormat="1" x14ac:dyDescent="0.4">
      <c r="A256"/>
      <c r="B256"/>
      <c r="C256" s="23">
        <f t="shared" si="35"/>
        <v>142</v>
      </c>
      <c r="D256" s="3">
        <f t="shared" si="30"/>
        <v>20164</v>
      </c>
      <c r="E256" s="3">
        <f t="shared" si="31"/>
        <v>196</v>
      </c>
      <c r="F256" s="3" t="b">
        <f t="shared" si="32"/>
        <v>1</v>
      </c>
      <c r="H256" s="3">
        <f t="shared" si="28"/>
        <v>4</v>
      </c>
      <c r="I256" s="3" t="b">
        <f t="shared" si="33"/>
        <v>1</v>
      </c>
      <c r="K256" s="3">
        <f t="shared" si="29"/>
        <v>4</v>
      </c>
      <c r="L256" s="3" t="b">
        <f t="shared" si="34"/>
        <v>1</v>
      </c>
    </row>
    <row r="257" spans="1:12" s="27" customFormat="1" x14ac:dyDescent="0.4">
      <c r="A257"/>
      <c r="B257"/>
      <c r="C257" s="23">
        <f t="shared" si="35"/>
        <v>143</v>
      </c>
      <c r="D257" s="3">
        <f t="shared" si="30"/>
        <v>20449</v>
      </c>
      <c r="E257" s="3">
        <f t="shared" si="31"/>
        <v>225</v>
      </c>
      <c r="F257" s="3" t="b">
        <f t="shared" si="32"/>
        <v>1</v>
      </c>
      <c r="H257" s="3">
        <f t="shared" si="28"/>
        <v>1</v>
      </c>
      <c r="I257" s="3" t="b">
        <f t="shared" si="33"/>
        <v>1</v>
      </c>
      <c r="K257" s="3">
        <f t="shared" si="29"/>
        <v>4</v>
      </c>
      <c r="L257" s="3" t="b">
        <f t="shared" si="34"/>
        <v>1</v>
      </c>
    </row>
    <row r="258" spans="1:12" s="27" customFormat="1" x14ac:dyDescent="0.4">
      <c r="A258"/>
      <c r="B258"/>
      <c r="C258" s="23">
        <f t="shared" si="35"/>
        <v>144</v>
      </c>
      <c r="D258" s="3">
        <f t="shared" si="30"/>
        <v>20736</v>
      </c>
      <c r="E258" s="3">
        <f t="shared" si="31"/>
        <v>0</v>
      </c>
      <c r="F258" s="3" t="b">
        <f t="shared" si="32"/>
        <v>0</v>
      </c>
      <c r="H258" s="3">
        <f t="shared" si="28"/>
        <v>0</v>
      </c>
      <c r="I258" s="3" t="b">
        <f t="shared" si="33"/>
        <v>1</v>
      </c>
      <c r="K258" s="3">
        <f t="shared" si="29"/>
        <v>1</v>
      </c>
      <c r="L258" s="3" t="b">
        <f t="shared" si="34"/>
        <v>1</v>
      </c>
    </row>
    <row r="259" spans="1:12" s="27" customFormat="1" x14ac:dyDescent="0.4">
      <c r="A259"/>
      <c r="B259"/>
      <c r="C259" s="23">
        <f t="shared" si="35"/>
        <v>145</v>
      </c>
      <c r="D259" s="3">
        <f t="shared" si="30"/>
        <v>21025</v>
      </c>
      <c r="E259" s="3">
        <f t="shared" si="31"/>
        <v>33</v>
      </c>
      <c r="F259" s="3" t="b">
        <f t="shared" si="32"/>
        <v>0</v>
      </c>
      <c r="H259" s="3">
        <f t="shared" si="28"/>
        <v>1</v>
      </c>
      <c r="I259" s="3" t="b">
        <f t="shared" si="33"/>
        <v>1</v>
      </c>
      <c r="K259" s="3">
        <f t="shared" si="29"/>
        <v>0</v>
      </c>
      <c r="L259" s="3" t="b">
        <f t="shared" si="34"/>
        <v>1</v>
      </c>
    </row>
    <row r="260" spans="1:12" s="27" customFormat="1" x14ac:dyDescent="0.4">
      <c r="A260"/>
      <c r="B260"/>
      <c r="C260" s="23">
        <f t="shared" si="35"/>
        <v>146</v>
      </c>
      <c r="D260" s="3">
        <f t="shared" si="30"/>
        <v>21316</v>
      </c>
      <c r="E260" s="3">
        <f t="shared" si="31"/>
        <v>68</v>
      </c>
      <c r="F260" s="3" t="b">
        <f t="shared" si="32"/>
        <v>1</v>
      </c>
      <c r="H260" s="3">
        <f t="shared" si="28"/>
        <v>4</v>
      </c>
      <c r="I260" s="3" t="b">
        <f t="shared" si="33"/>
        <v>1</v>
      </c>
      <c r="K260" s="3">
        <f t="shared" si="29"/>
        <v>1</v>
      </c>
      <c r="L260" s="3" t="b">
        <f t="shared" si="34"/>
        <v>1</v>
      </c>
    </row>
    <row r="261" spans="1:12" s="27" customFormat="1" x14ac:dyDescent="0.4">
      <c r="A261"/>
      <c r="B261"/>
      <c r="C261" s="23">
        <f t="shared" si="35"/>
        <v>147</v>
      </c>
      <c r="D261" s="3">
        <f t="shared" si="30"/>
        <v>21609</v>
      </c>
      <c r="E261" s="3">
        <f t="shared" si="31"/>
        <v>105</v>
      </c>
      <c r="F261" s="3" t="b">
        <f t="shared" si="32"/>
        <v>1</v>
      </c>
      <c r="H261" s="3">
        <f t="shared" si="28"/>
        <v>0</v>
      </c>
      <c r="I261" s="3" t="b">
        <f t="shared" si="33"/>
        <v>1</v>
      </c>
      <c r="K261" s="3">
        <f t="shared" si="29"/>
        <v>4</v>
      </c>
      <c r="L261" s="3" t="b">
        <f t="shared" si="34"/>
        <v>1</v>
      </c>
    </row>
    <row r="262" spans="1:12" s="27" customFormat="1" x14ac:dyDescent="0.4">
      <c r="A262"/>
      <c r="B262"/>
      <c r="C262" s="23">
        <f t="shared" si="35"/>
        <v>148</v>
      </c>
      <c r="D262" s="3">
        <f t="shared" si="30"/>
        <v>21904</v>
      </c>
      <c r="E262" s="3">
        <f t="shared" si="31"/>
        <v>144</v>
      </c>
      <c r="F262" s="3" t="b">
        <f t="shared" si="32"/>
        <v>1</v>
      </c>
      <c r="H262" s="3">
        <f t="shared" si="28"/>
        <v>7</v>
      </c>
      <c r="I262" s="3" t="b">
        <f t="shared" si="33"/>
        <v>1</v>
      </c>
      <c r="K262" s="3">
        <f t="shared" si="29"/>
        <v>4</v>
      </c>
      <c r="L262" s="3" t="b">
        <f t="shared" si="34"/>
        <v>1</v>
      </c>
    </row>
    <row r="263" spans="1:12" s="27" customFormat="1" x14ac:dyDescent="0.4">
      <c r="A263"/>
      <c r="B263"/>
      <c r="C263" s="23">
        <f t="shared" si="35"/>
        <v>149</v>
      </c>
      <c r="D263" s="3">
        <f t="shared" si="30"/>
        <v>22201</v>
      </c>
      <c r="E263" s="3">
        <f t="shared" si="31"/>
        <v>185</v>
      </c>
      <c r="F263" s="3" t="b">
        <f t="shared" si="32"/>
        <v>1</v>
      </c>
      <c r="H263" s="3">
        <f t="shared" si="28"/>
        <v>7</v>
      </c>
      <c r="I263" s="3" t="b">
        <f t="shared" si="33"/>
        <v>1</v>
      </c>
      <c r="K263" s="3">
        <f t="shared" si="29"/>
        <v>1</v>
      </c>
      <c r="L263" s="3" t="b">
        <f t="shared" si="34"/>
        <v>1</v>
      </c>
    </row>
    <row r="264" spans="1:12" s="27" customFormat="1" x14ac:dyDescent="0.4">
      <c r="A264"/>
      <c r="B264"/>
      <c r="C264" s="23">
        <f t="shared" si="35"/>
        <v>150</v>
      </c>
      <c r="D264" s="3">
        <f t="shared" si="30"/>
        <v>22500</v>
      </c>
      <c r="E264" s="3">
        <f t="shared" si="31"/>
        <v>228</v>
      </c>
      <c r="F264" s="3" t="b">
        <f t="shared" si="32"/>
        <v>1</v>
      </c>
      <c r="H264" s="3">
        <f t="shared" si="28"/>
        <v>0</v>
      </c>
      <c r="I264" s="3" t="b">
        <f t="shared" si="33"/>
        <v>1</v>
      </c>
      <c r="K264" s="3">
        <f t="shared" si="29"/>
        <v>0</v>
      </c>
      <c r="L264" s="3" t="b">
        <f t="shared" si="34"/>
        <v>1</v>
      </c>
    </row>
    <row r="265" spans="1:12" s="27" customFormat="1" x14ac:dyDescent="0.4">
      <c r="A265"/>
      <c r="B265"/>
      <c r="C265" s="23">
        <f t="shared" si="35"/>
        <v>151</v>
      </c>
      <c r="D265" s="3">
        <f t="shared" si="30"/>
        <v>22801</v>
      </c>
      <c r="E265" s="3">
        <f t="shared" si="31"/>
        <v>17</v>
      </c>
      <c r="F265" s="3" t="b">
        <f t="shared" si="32"/>
        <v>1</v>
      </c>
      <c r="H265" s="3">
        <f t="shared" si="28"/>
        <v>4</v>
      </c>
      <c r="I265" s="3" t="b">
        <f t="shared" si="33"/>
        <v>1</v>
      </c>
      <c r="K265" s="3">
        <f t="shared" si="29"/>
        <v>1</v>
      </c>
      <c r="L265" s="3" t="b">
        <f t="shared" si="34"/>
        <v>1</v>
      </c>
    </row>
    <row r="266" spans="1:12" s="27" customFormat="1" x14ac:dyDescent="0.4">
      <c r="A266"/>
      <c r="B266"/>
      <c r="C266" s="23">
        <f t="shared" si="35"/>
        <v>152</v>
      </c>
      <c r="D266" s="3">
        <f t="shared" si="30"/>
        <v>23104</v>
      </c>
      <c r="E266" s="3">
        <f t="shared" si="31"/>
        <v>64</v>
      </c>
      <c r="F266" s="3" t="b">
        <f t="shared" si="32"/>
        <v>1</v>
      </c>
      <c r="H266" s="3">
        <f t="shared" si="28"/>
        <v>1</v>
      </c>
      <c r="I266" s="3" t="b">
        <f t="shared" si="33"/>
        <v>1</v>
      </c>
      <c r="K266" s="3">
        <f t="shared" si="29"/>
        <v>4</v>
      </c>
      <c r="L266" s="3" t="b">
        <f t="shared" si="34"/>
        <v>1</v>
      </c>
    </row>
    <row r="267" spans="1:12" s="27" customFormat="1" x14ac:dyDescent="0.4">
      <c r="A267"/>
      <c r="B267"/>
      <c r="C267" s="23">
        <f t="shared" si="35"/>
        <v>153</v>
      </c>
      <c r="D267" s="3">
        <f t="shared" si="30"/>
        <v>23409</v>
      </c>
      <c r="E267" s="3">
        <f t="shared" si="31"/>
        <v>113</v>
      </c>
      <c r="F267" s="3" t="b">
        <f t="shared" si="32"/>
        <v>0</v>
      </c>
      <c r="H267" s="3">
        <f t="shared" si="28"/>
        <v>0</v>
      </c>
      <c r="I267" s="3" t="b">
        <f t="shared" si="33"/>
        <v>1</v>
      </c>
      <c r="K267" s="3">
        <f t="shared" si="29"/>
        <v>4</v>
      </c>
      <c r="L267" s="3" t="b">
        <f t="shared" si="34"/>
        <v>1</v>
      </c>
    </row>
    <row r="268" spans="1:12" s="27" customFormat="1" x14ac:dyDescent="0.4">
      <c r="A268"/>
      <c r="B268"/>
      <c r="C268" s="23">
        <f t="shared" si="35"/>
        <v>154</v>
      </c>
      <c r="D268" s="3">
        <f t="shared" si="30"/>
        <v>23716</v>
      </c>
      <c r="E268" s="3">
        <f t="shared" si="31"/>
        <v>164</v>
      </c>
      <c r="F268" s="3" t="b">
        <f t="shared" si="32"/>
        <v>1</v>
      </c>
      <c r="H268" s="3">
        <f t="shared" si="28"/>
        <v>1</v>
      </c>
      <c r="I268" s="3" t="b">
        <f t="shared" si="33"/>
        <v>1</v>
      </c>
      <c r="K268" s="3">
        <f t="shared" si="29"/>
        <v>1</v>
      </c>
      <c r="L268" s="3" t="b">
        <f t="shared" si="34"/>
        <v>1</v>
      </c>
    </row>
    <row r="269" spans="1:12" s="27" customFormat="1" x14ac:dyDescent="0.4">
      <c r="A269"/>
      <c r="B269"/>
      <c r="C269" s="23">
        <f t="shared" si="35"/>
        <v>155</v>
      </c>
      <c r="D269" s="3">
        <f t="shared" si="30"/>
        <v>24025</v>
      </c>
      <c r="E269" s="3">
        <f t="shared" si="31"/>
        <v>217</v>
      </c>
      <c r="F269" s="3" t="b">
        <f t="shared" si="32"/>
        <v>1</v>
      </c>
      <c r="H269" s="3">
        <f t="shared" si="28"/>
        <v>4</v>
      </c>
      <c r="I269" s="3" t="b">
        <f t="shared" si="33"/>
        <v>1</v>
      </c>
      <c r="K269" s="3">
        <f t="shared" si="29"/>
        <v>0</v>
      </c>
      <c r="L269" s="3" t="b">
        <f t="shared" si="34"/>
        <v>1</v>
      </c>
    </row>
    <row r="270" spans="1:12" s="27" customFormat="1" x14ac:dyDescent="0.4">
      <c r="A270"/>
      <c r="B270"/>
      <c r="C270" s="23">
        <f t="shared" si="35"/>
        <v>156</v>
      </c>
      <c r="D270" s="3">
        <f t="shared" si="30"/>
        <v>24336</v>
      </c>
      <c r="E270" s="3">
        <f t="shared" si="31"/>
        <v>16</v>
      </c>
      <c r="F270" s="3" t="b">
        <f t="shared" si="32"/>
        <v>1</v>
      </c>
      <c r="H270" s="3">
        <f t="shared" si="28"/>
        <v>0</v>
      </c>
      <c r="I270" s="3" t="b">
        <f t="shared" si="33"/>
        <v>1</v>
      </c>
      <c r="K270" s="3">
        <f t="shared" si="29"/>
        <v>1</v>
      </c>
      <c r="L270" s="3" t="b">
        <f t="shared" si="34"/>
        <v>1</v>
      </c>
    </row>
    <row r="271" spans="1:12" s="27" customFormat="1" x14ac:dyDescent="0.4">
      <c r="A271"/>
      <c r="B271"/>
      <c r="C271" s="23">
        <f t="shared" si="35"/>
        <v>157</v>
      </c>
      <c r="D271" s="3">
        <f t="shared" si="30"/>
        <v>24649</v>
      </c>
      <c r="E271" s="3">
        <f t="shared" si="31"/>
        <v>73</v>
      </c>
      <c r="F271" s="3" t="b">
        <f t="shared" si="32"/>
        <v>1</v>
      </c>
      <c r="H271" s="3">
        <f t="shared" si="28"/>
        <v>7</v>
      </c>
      <c r="I271" s="3" t="b">
        <f t="shared" si="33"/>
        <v>1</v>
      </c>
      <c r="K271" s="3">
        <f t="shared" si="29"/>
        <v>4</v>
      </c>
      <c r="L271" s="3" t="b">
        <f t="shared" si="34"/>
        <v>1</v>
      </c>
    </row>
    <row r="272" spans="1:12" s="27" customFormat="1" x14ac:dyDescent="0.4">
      <c r="A272"/>
      <c r="B272"/>
      <c r="C272" s="23">
        <f t="shared" si="35"/>
        <v>158</v>
      </c>
      <c r="D272" s="3">
        <f t="shared" si="30"/>
        <v>24964</v>
      </c>
      <c r="E272" s="3">
        <f t="shared" si="31"/>
        <v>132</v>
      </c>
      <c r="F272" s="3" t="b">
        <f t="shared" si="32"/>
        <v>1</v>
      </c>
      <c r="H272" s="3">
        <f t="shared" si="28"/>
        <v>7</v>
      </c>
      <c r="I272" s="3" t="b">
        <f t="shared" si="33"/>
        <v>1</v>
      </c>
      <c r="K272" s="3">
        <f t="shared" si="29"/>
        <v>4</v>
      </c>
      <c r="L272" s="3" t="b">
        <f t="shared" si="34"/>
        <v>1</v>
      </c>
    </row>
    <row r="273" spans="1:12" s="27" customFormat="1" x14ac:dyDescent="0.4">
      <c r="A273"/>
      <c r="B273"/>
      <c r="C273" s="23">
        <f t="shared" si="35"/>
        <v>159</v>
      </c>
      <c r="D273" s="3">
        <f t="shared" si="30"/>
        <v>25281</v>
      </c>
      <c r="E273" s="3">
        <f t="shared" si="31"/>
        <v>193</v>
      </c>
      <c r="F273" s="3" t="b">
        <f t="shared" si="32"/>
        <v>1</v>
      </c>
      <c r="H273" s="3">
        <f t="shared" si="28"/>
        <v>0</v>
      </c>
      <c r="I273" s="3" t="b">
        <f t="shared" si="33"/>
        <v>1</v>
      </c>
      <c r="K273" s="3">
        <f t="shared" si="29"/>
        <v>1</v>
      </c>
      <c r="L273" s="3" t="b">
        <f t="shared" si="34"/>
        <v>1</v>
      </c>
    </row>
    <row r="274" spans="1:12" s="27" customFormat="1" x14ac:dyDescent="0.4">
      <c r="A274"/>
      <c r="B274"/>
      <c r="C274" s="23">
        <f t="shared" si="35"/>
        <v>160</v>
      </c>
      <c r="D274" s="3">
        <f t="shared" si="30"/>
        <v>25600</v>
      </c>
      <c r="E274" s="3">
        <f t="shared" si="31"/>
        <v>0</v>
      </c>
      <c r="F274" s="3" t="b">
        <f t="shared" si="32"/>
        <v>1</v>
      </c>
      <c r="H274" s="3">
        <f t="shared" si="28"/>
        <v>4</v>
      </c>
      <c r="I274" s="3" t="b">
        <f t="shared" si="33"/>
        <v>1</v>
      </c>
      <c r="K274" s="3">
        <f t="shared" si="29"/>
        <v>0</v>
      </c>
      <c r="L274" s="3" t="b">
        <f t="shared" si="34"/>
        <v>1</v>
      </c>
    </row>
    <row r="275" spans="1:12" s="27" customFormat="1" x14ac:dyDescent="0.4">
      <c r="A275"/>
      <c r="B275"/>
      <c r="C275" s="23">
        <f t="shared" si="35"/>
        <v>161</v>
      </c>
      <c r="D275" s="3">
        <f t="shared" si="30"/>
        <v>25921</v>
      </c>
      <c r="E275" s="3">
        <f t="shared" si="31"/>
        <v>65</v>
      </c>
      <c r="F275" s="3" t="b">
        <f t="shared" si="32"/>
        <v>0</v>
      </c>
      <c r="H275" s="3">
        <f t="shared" si="28"/>
        <v>1</v>
      </c>
      <c r="I275" s="3" t="b">
        <f t="shared" si="33"/>
        <v>1</v>
      </c>
      <c r="K275" s="3">
        <f t="shared" si="29"/>
        <v>1</v>
      </c>
      <c r="L275" s="3" t="b">
        <f t="shared" si="34"/>
        <v>1</v>
      </c>
    </row>
    <row r="276" spans="1:12" s="27" customFormat="1" x14ac:dyDescent="0.4">
      <c r="A276"/>
      <c r="B276"/>
      <c r="C276" s="23">
        <f t="shared" si="35"/>
        <v>162</v>
      </c>
      <c r="D276" s="3">
        <f t="shared" si="30"/>
        <v>26244</v>
      </c>
      <c r="E276" s="3">
        <f t="shared" si="31"/>
        <v>132</v>
      </c>
      <c r="F276" s="3" t="b">
        <f t="shared" si="32"/>
        <v>1</v>
      </c>
      <c r="H276" s="3">
        <f t="shared" si="28"/>
        <v>0</v>
      </c>
      <c r="I276" s="3" t="b">
        <f t="shared" si="33"/>
        <v>1</v>
      </c>
      <c r="K276" s="3">
        <f t="shared" si="29"/>
        <v>4</v>
      </c>
      <c r="L276" s="3" t="b">
        <f t="shared" si="34"/>
        <v>1</v>
      </c>
    </row>
    <row r="277" spans="1:12" s="27" customFormat="1" x14ac:dyDescent="0.4">
      <c r="A277"/>
      <c r="B277"/>
      <c r="C277" s="23">
        <f t="shared" si="35"/>
        <v>163</v>
      </c>
      <c r="D277" s="3">
        <f t="shared" si="30"/>
        <v>26569</v>
      </c>
      <c r="E277" s="3">
        <f t="shared" si="31"/>
        <v>201</v>
      </c>
      <c r="F277" s="3" t="b">
        <f t="shared" si="32"/>
        <v>1</v>
      </c>
      <c r="H277" s="3">
        <f t="shared" si="28"/>
        <v>1</v>
      </c>
      <c r="I277" s="3" t="b">
        <f t="shared" si="33"/>
        <v>1</v>
      </c>
      <c r="K277" s="3">
        <f t="shared" si="29"/>
        <v>4</v>
      </c>
      <c r="L277" s="3" t="b">
        <f t="shared" si="34"/>
        <v>1</v>
      </c>
    </row>
    <row r="278" spans="1:12" s="27" customFormat="1" x14ac:dyDescent="0.4">
      <c r="A278"/>
      <c r="B278"/>
      <c r="C278" s="23">
        <f t="shared" si="35"/>
        <v>164</v>
      </c>
      <c r="D278" s="3">
        <f t="shared" si="30"/>
        <v>26896</v>
      </c>
      <c r="E278" s="3">
        <f t="shared" si="31"/>
        <v>16</v>
      </c>
      <c r="F278" s="3" t="b">
        <f t="shared" si="32"/>
        <v>0</v>
      </c>
      <c r="H278" s="3">
        <f t="shared" si="28"/>
        <v>4</v>
      </c>
      <c r="I278" s="3" t="b">
        <f t="shared" si="33"/>
        <v>1</v>
      </c>
      <c r="K278" s="3">
        <f t="shared" si="29"/>
        <v>1</v>
      </c>
      <c r="L278" s="3" t="b">
        <f t="shared" si="34"/>
        <v>1</v>
      </c>
    </row>
    <row r="279" spans="1:12" s="27" customFormat="1" x14ac:dyDescent="0.4">
      <c r="A279"/>
      <c r="B279"/>
      <c r="C279" s="23">
        <f t="shared" si="35"/>
        <v>165</v>
      </c>
      <c r="D279" s="3">
        <f t="shared" si="30"/>
        <v>27225</v>
      </c>
      <c r="E279" s="3">
        <f t="shared" si="31"/>
        <v>89</v>
      </c>
      <c r="F279" s="3" t="b">
        <f t="shared" si="32"/>
        <v>1</v>
      </c>
      <c r="H279" s="3">
        <f t="shared" si="28"/>
        <v>0</v>
      </c>
      <c r="I279" s="3" t="b">
        <f t="shared" si="33"/>
        <v>1</v>
      </c>
      <c r="K279" s="3">
        <f t="shared" si="29"/>
        <v>0</v>
      </c>
      <c r="L279" s="3" t="b">
        <f t="shared" si="34"/>
        <v>1</v>
      </c>
    </row>
    <row r="280" spans="1:12" s="27" customFormat="1" x14ac:dyDescent="0.4">
      <c r="A280"/>
      <c r="B280"/>
      <c r="C280" s="23">
        <f t="shared" si="35"/>
        <v>166</v>
      </c>
      <c r="D280" s="3">
        <f t="shared" si="30"/>
        <v>27556</v>
      </c>
      <c r="E280" s="3">
        <f t="shared" si="31"/>
        <v>164</v>
      </c>
      <c r="F280" s="3" t="b">
        <f t="shared" si="32"/>
        <v>1</v>
      </c>
      <c r="H280" s="3">
        <f t="shared" si="28"/>
        <v>7</v>
      </c>
      <c r="I280" s="3" t="b">
        <f t="shared" si="33"/>
        <v>1</v>
      </c>
      <c r="K280" s="3">
        <f t="shared" si="29"/>
        <v>1</v>
      </c>
      <c r="L280" s="3" t="b">
        <f t="shared" si="34"/>
        <v>1</v>
      </c>
    </row>
    <row r="281" spans="1:12" s="27" customFormat="1" x14ac:dyDescent="0.4">
      <c r="A281"/>
      <c r="B281"/>
      <c r="C281" s="23">
        <f t="shared" si="35"/>
        <v>167</v>
      </c>
      <c r="D281" s="3">
        <f t="shared" si="30"/>
        <v>27889</v>
      </c>
      <c r="E281" s="3">
        <f t="shared" si="31"/>
        <v>241</v>
      </c>
      <c r="F281" s="3" t="b">
        <f t="shared" si="32"/>
        <v>1</v>
      </c>
      <c r="H281" s="3">
        <f t="shared" si="28"/>
        <v>7</v>
      </c>
      <c r="I281" s="3" t="b">
        <f t="shared" si="33"/>
        <v>1</v>
      </c>
      <c r="K281" s="3">
        <f t="shared" si="29"/>
        <v>4</v>
      </c>
      <c r="L281" s="3" t="b">
        <f t="shared" si="34"/>
        <v>1</v>
      </c>
    </row>
    <row r="282" spans="1:12" s="27" customFormat="1" x14ac:dyDescent="0.4">
      <c r="A282"/>
      <c r="B282"/>
      <c r="C282" s="23">
        <f t="shared" si="35"/>
        <v>168</v>
      </c>
      <c r="D282" s="3">
        <f t="shared" si="30"/>
        <v>28224</v>
      </c>
      <c r="E282" s="3">
        <f t="shared" si="31"/>
        <v>64</v>
      </c>
      <c r="F282" s="3" t="b">
        <f t="shared" si="32"/>
        <v>1</v>
      </c>
      <c r="H282" s="3">
        <f t="shared" si="28"/>
        <v>0</v>
      </c>
      <c r="I282" s="3" t="b">
        <f t="shared" si="33"/>
        <v>1</v>
      </c>
      <c r="K282" s="3">
        <f t="shared" si="29"/>
        <v>4</v>
      </c>
      <c r="L282" s="3" t="b">
        <f t="shared" si="34"/>
        <v>1</v>
      </c>
    </row>
    <row r="283" spans="1:12" s="27" customFormat="1" x14ac:dyDescent="0.4">
      <c r="A283"/>
      <c r="B283"/>
      <c r="C283" s="23">
        <f t="shared" si="35"/>
        <v>169</v>
      </c>
      <c r="D283" s="3">
        <f t="shared" si="30"/>
        <v>28561</v>
      </c>
      <c r="E283" s="3">
        <f t="shared" si="31"/>
        <v>145</v>
      </c>
      <c r="F283" s="3" t="b">
        <f t="shared" si="32"/>
        <v>0</v>
      </c>
      <c r="H283" s="3">
        <f t="shared" si="28"/>
        <v>4</v>
      </c>
      <c r="I283" s="3" t="b">
        <f t="shared" si="33"/>
        <v>1</v>
      </c>
      <c r="K283" s="3">
        <f t="shared" si="29"/>
        <v>1</v>
      </c>
      <c r="L283" s="3" t="b">
        <f t="shared" si="34"/>
        <v>1</v>
      </c>
    </row>
    <row r="284" spans="1:12" s="27" customFormat="1" x14ac:dyDescent="0.4">
      <c r="A284"/>
      <c r="B284"/>
      <c r="C284" s="23">
        <f t="shared" si="35"/>
        <v>170</v>
      </c>
      <c r="D284" s="3">
        <f t="shared" si="30"/>
        <v>28900</v>
      </c>
      <c r="E284" s="3">
        <f t="shared" si="31"/>
        <v>228</v>
      </c>
      <c r="F284" s="3" t="b">
        <f t="shared" si="32"/>
        <v>1</v>
      </c>
      <c r="H284" s="3">
        <f t="shared" si="28"/>
        <v>1</v>
      </c>
      <c r="I284" s="3" t="b">
        <f t="shared" si="33"/>
        <v>1</v>
      </c>
      <c r="K284" s="3">
        <f t="shared" si="29"/>
        <v>0</v>
      </c>
      <c r="L284" s="3" t="b">
        <f t="shared" si="34"/>
        <v>1</v>
      </c>
    </row>
    <row r="285" spans="1:12" s="27" customFormat="1" x14ac:dyDescent="0.4">
      <c r="A285"/>
      <c r="B285"/>
      <c r="C285" s="23">
        <f t="shared" si="35"/>
        <v>171</v>
      </c>
      <c r="D285" s="3">
        <f t="shared" si="30"/>
        <v>29241</v>
      </c>
      <c r="E285" s="3">
        <f t="shared" si="31"/>
        <v>57</v>
      </c>
      <c r="F285" s="3" t="b">
        <f t="shared" si="32"/>
        <v>1</v>
      </c>
      <c r="H285" s="3">
        <f t="shared" si="28"/>
        <v>0</v>
      </c>
      <c r="I285" s="3" t="b">
        <f t="shared" si="33"/>
        <v>1</v>
      </c>
      <c r="K285" s="3">
        <f t="shared" si="29"/>
        <v>1</v>
      </c>
      <c r="L285" s="3" t="b">
        <f t="shared" si="34"/>
        <v>1</v>
      </c>
    </row>
    <row r="286" spans="1:12" s="27" customFormat="1" x14ac:dyDescent="0.4">
      <c r="A286"/>
      <c r="B286"/>
      <c r="C286" s="23">
        <f t="shared" si="35"/>
        <v>172</v>
      </c>
      <c r="D286" s="3">
        <f t="shared" si="30"/>
        <v>29584</v>
      </c>
      <c r="E286" s="3">
        <f t="shared" si="31"/>
        <v>144</v>
      </c>
      <c r="F286" s="3" t="b">
        <f t="shared" si="32"/>
        <v>1</v>
      </c>
      <c r="H286" s="3">
        <f t="shared" si="28"/>
        <v>1</v>
      </c>
      <c r="I286" s="3" t="b">
        <f t="shared" si="33"/>
        <v>1</v>
      </c>
      <c r="K286" s="3">
        <f t="shared" si="29"/>
        <v>4</v>
      </c>
      <c r="L286" s="3" t="b">
        <f t="shared" si="34"/>
        <v>1</v>
      </c>
    </row>
    <row r="287" spans="1:12" s="27" customFormat="1" x14ac:dyDescent="0.4">
      <c r="A287"/>
      <c r="B287"/>
      <c r="C287" s="23">
        <f t="shared" si="35"/>
        <v>173</v>
      </c>
      <c r="D287" s="3">
        <f t="shared" si="30"/>
        <v>29929</v>
      </c>
      <c r="E287" s="3">
        <f t="shared" si="31"/>
        <v>233</v>
      </c>
      <c r="F287" s="3" t="b">
        <f t="shared" si="32"/>
        <v>1</v>
      </c>
      <c r="H287" s="3">
        <f t="shared" si="28"/>
        <v>4</v>
      </c>
      <c r="I287" s="3" t="b">
        <f t="shared" si="33"/>
        <v>1</v>
      </c>
      <c r="K287" s="3">
        <f t="shared" si="29"/>
        <v>4</v>
      </c>
      <c r="L287" s="3" t="b">
        <f t="shared" si="34"/>
        <v>1</v>
      </c>
    </row>
    <row r="288" spans="1:12" s="27" customFormat="1" x14ac:dyDescent="0.4">
      <c r="A288"/>
      <c r="B288"/>
      <c r="C288" s="23">
        <f t="shared" si="35"/>
        <v>174</v>
      </c>
      <c r="D288" s="3">
        <f t="shared" si="30"/>
        <v>30276</v>
      </c>
      <c r="E288" s="3">
        <f t="shared" si="31"/>
        <v>68</v>
      </c>
      <c r="F288" s="3" t="b">
        <f t="shared" si="32"/>
        <v>1</v>
      </c>
      <c r="H288" s="3">
        <f t="shared" si="28"/>
        <v>0</v>
      </c>
      <c r="I288" s="3" t="b">
        <f t="shared" si="33"/>
        <v>1</v>
      </c>
      <c r="K288" s="3">
        <f t="shared" si="29"/>
        <v>1</v>
      </c>
      <c r="L288" s="3" t="b">
        <f t="shared" si="34"/>
        <v>1</v>
      </c>
    </row>
    <row r="289" spans="1:12" s="27" customFormat="1" x14ac:dyDescent="0.4">
      <c r="A289"/>
      <c r="B289"/>
      <c r="C289" s="23">
        <f t="shared" si="35"/>
        <v>175</v>
      </c>
      <c r="D289" s="3">
        <f t="shared" si="30"/>
        <v>30625</v>
      </c>
      <c r="E289" s="3">
        <f t="shared" si="31"/>
        <v>161</v>
      </c>
      <c r="F289" s="3" t="b">
        <f t="shared" si="32"/>
        <v>1</v>
      </c>
      <c r="H289" s="3">
        <f t="shared" si="28"/>
        <v>7</v>
      </c>
      <c r="I289" s="3" t="b">
        <f t="shared" si="33"/>
        <v>1</v>
      </c>
      <c r="K289" s="3">
        <f t="shared" si="29"/>
        <v>0</v>
      </c>
      <c r="L289" s="3" t="b">
        <f t="shared" si="34"/>
        <v>1</v>
      </c>
    </row>
    <row r="290" spans="1:12" s="27" customFormat="1" x14ac:dyDescent="0.4">
      <c r="A290"/>
      <c r="B290"/>
      <c r="C290" s="23">
        <f t="shared" si="35"/>
        <v>176</v>
      </c>
      <c r="D290" s="3">
        <f t="shared" si="30"/>
        <v>30976</v>
      </c>
      <c r="E290" s="3">
        <f t="shared" si="31"/>
        <v>0</v>
      </c>
      <c r="F290" s="3" t="b">
        <f t="shared" si="32"/>
        <v>1</v>
      </c>
      <c r="H290" s="3">
        <f t="shared" si="28"/>
        <v>7</v>
      </c>
      <c r="I290" s="3" t="b">
        <f t="shared" si="33"/>
        <v>1</v>
      </c>
      <c r="K290" s="3">
        <f t="shared" si="29"/>
        <v>1</v>
      </c>
      <c r="L290" s="3" t="b">
        <f t="shared" si="34"/>
        <v>1</v>
      </c>
    </row>
    <row r="291" spans="1:12" s="27" customFormat="1" x14ac:dyDescent="0.4">
      <c r="A291"/>
      <c r="B291"/>
      <c r="C291" s="23">
        <f t="shared" si="35"/>
        <v>177</v>
      </c>
      <c r="D291" s="3">
        <f t="shared" si="30"/>
        <v>31329</v>
      </c>
      <c r="E291" s="3">
        <f t="shared" si="31"/>
        <v>97</v>
      </c>
      <c r="F291" s="3" t="b">
        <f t="shared" si="32"/>
        <v>0</v>
      </c>
      <c r="H291" s="3">
        <f t="shared" si="28"/>
        <v>0</v>
      </c>
      <c r="I291" s="3" t="b">
        <f t="shared" si="33"/>
        <v>1</v>
      </c>
      <c r="K291" s="3">
        <f t="shared" si="29"/>
        <v>4</v>
      </c>
      <c r="L291" s="3" t="b">
        <f t="shared" si="34"/>
        <v>1</v>
      </c>
    </row>
    <row r="292" spans="1:12" s="27" customFormat="1" x14ac:dyDescent="0.4">
      <c r="A292"/>
      <c r="B292"/>
      <c r="C292" s="23">
        <f t="shared" si="35"/>
        <v>178</v>
      </c>
      <c r="D292" s="3">
        <f t="shared" si="30"/>
        <v>31684</v>
      </c>
      <c r="E292" s="3">
        <f t="shared" si="31"/>
        <v>196</v>
      </c>
      <c r="F292" s="3" t="b">
        <f t="shared" si="32"/>
        <v>1</v>
      </c>
      <c r="H292" s="3">
        <f t="shared" si="28"/>
        <v>4</v>
      </c>
      <c r="I292" s="3" t="b">
        <f t="shared" si="33"/>
        <v>1</v>
      </c>
      <c r="K292" s="3">
        <f t="shared" si="29"/>
        <v>4</v>
      </c>
      <c r="L292" s="3" t="b">
        <f t="shared" si="34"/>
        <v>1</v>
      </c>
    </row>
    <row r="293" spans="1:12" s="27" customFormat="1" x14ac:dyDescent="0.4">
      <c r="A293"/>
      <c r="B293"/>
      <c r="C293" s="23">
        <f t="shared" si="35"/>
        <v>179</v>
      </c>
      <c r="D293" s="3">
        <f t="shared" si="30"/>
        <v>32041</v>
      </c>
      <c r="E293" s="3">
        <f t="shared" si="31"/>
        <v>41</v>
      </c>
      <c r="F293" s="3" t="b">
        <f t="shared" si="32"/>
        <v>1</v>
      </c>
      <c r="H293" s="3">
        <f t="shared" si="28"/>
        <v>1</v>
      </c>
      <c r="I293" s="3" t="b">
        <f t="shared" si="33"/>
        <v>1</v>
      </c>
      <c r="K293" s="3">
        <f t="shared" si="29"/>
        <v>1</v>
      </c>
      <c r="L293" s="3" t="b">
        <f t="shared" si="34"/>
        <v>1</v>
      </c>
    </row>
    <row r="294" spans="1:12" s="27" customFormat="1" x14ac:dyDescent="0.4">
      <c r="A294"/>
      <c r="B294"/>
      <c r="C294" s="23">
        <f t="shared" si="35"/>
        <v>180</v>
      </c>
      <c r="D294" s="3">
        <f t="shared" si="30"/>
        <v>32400</v>
      </c>
      <c r="E294" s="3">
        <f t="shared" si="31"/>
        <v>144</v>
      </c>
      <c r="F294" s="3" t="b">
        <f t="shared" si="32"/>
        <v>1</v>
      </c>
      <c r="H294" s="3">
        <f t="shared" si="28"/>
        <v>0</v>
      </c>
      <c r="I294" s="3" t="b">
        <f t="shared" si="33"/>
        <v>1</v>
      </c>
      <c r="K294" s="3">
        <f t="shared" si="29"/>
        <v>0</v>
      </c>
      <c r="L294" s="3" t="b">
        <f t="shared" si="34"/>
        <v>1</v>
      </c>
    </row>
    <row r="295" spans="1:12" s="27" customFormat="1" x14ac:dyDescent="0.4">
      <c r="A295"/>
      <c r="B295"/>
      <c r="C295" s="23">
        <f t="shared" si="35"/>
        <v>181</v>
      </c>
      <c r="D295" s="3">
        <f t="shared" si="30"/>
        <v>32761</v>
      </c>
      <c r="E295" s="3">
        <f t="shared" si="31"/>
        <v>249</v>
      </c>
      <c r="F295" s="3" t="b">
        <f t="shared" si="32"/>
        <v>1</v>
      </c>
      <c r="H295" s="3">
        <f t="shared" si="28"/>
        <v>1</v>
      </c>
      <c r="I295" s="3" t="b">
        <f t="shared" si="33"/>
        <v>1</v>
      </c>
      <c r="K295" s="3">
        <f t="shared" si="29"/>
        <v>1</v>
      </c>
      <c r="L295" s="3" t="b">
        <f t="shared" si="34"/>
        <v>1</v>
      </c>
    </row>
    <row r="296" spans="1:12" s="27" customFormat="1" x14ac:dyDescent="0.4">
      <c r="A296"/>
      <c r="B296"/>
      <c r="C296" s="23">
        <f t="shared" si="35"/>
        <v>182</v>
      </c>
      <c r="D296" s="3">
        <f t="shared" si="30"/>
        <v>33124</v>
      </c>
      <c r="E296" s="3">
        <f t="shared" si="31"/>
        <v>100</v>
      </c>
      <c r="F296" s="3" t="b">
        <f t="shared" si="32"/>
        <v>1</v>
      </c>
      <c r="H296" s="3">
        <f t="shared" si="28"/>
        <v>4</v>
      </c>
      <c r="I296" s="3" t="b">
        <f t="shared" si="33"/>
        <v>1</v>
      </c>
      <c r="K296" s="3">
        <f t="shared" si="29"/>
        <v>4</v>
      </c>
      <c r="L296" s="3" t="b">
        <f t="shared" si="34"/>
        <v>1</v>
      </c>
    </row>
    <row r="297" spans="1:12" s="27" customFormat="1" x14ac:dyDescent="0.4">
      <c r="A297"/>
      <c r="B297"/>
      <c r="C297" s="23">
        <f t="shared" si="35"/>
        <v>183</v>
      </c>
      <c r="D297" s="3">
        <f t="shared" si="30"/>
        <v>33489</v>
      </c>
      <c r="E297" s="3">
        <f t="shared" si="31"/>
        <v>209</v>
      </c>
      <c r="F297" s="3" t="b">
        <f t="shared" si="32"/>
        <v>1</v>
      </c>
      <c r="H297" s="3">
        <f t="shared" si="28"/>
        <v>0</v>
      </c>
      <c r="I297" s="3" t="b">
        <f t="shared" si="33"/>
        <v>1</v>
      </c>
      <c r="K297" s="3">
        <f t="shared" si="29"/>
        <v>4</v>
      </c>
      <c r="L297" s="3" t="b">
        <f t="shared" si="34"/>
        <v>1</v>
      </c>
    </row>
    <row r="298" spans="1:12" s="27" customFormat="1" x14ac:dyDescent="0.4">
      <c r="A298"/>
      <c r="B298"/>
      <c r="C298" s="23">
        <f t="shared" si="35"/>
        <v>184</v>
      </c>
      <c r="D298" s="3">
        <f t="shared" si="30"/>
        <v>33856</v>
      </c>
      <c r="E298" s="3">
        <f t="shared" si="31"/>
        <v>64</v>
      </c>
      <c r="F298" s="3" t="b">
        <f t="shared" si="32"/>
        <v>1</v>
      </c>
      <c r="H298" s="3">
        <f t="shared" si="28"/>
        <v>7</v>
      </c>
      <c r="I298" s="3" t="b">
        <f t="shared" si="33"/>
        <v>1</v>
      </c>
      <c r="K298" s="3">
        <f t="shared" si="29"/>
        <v>1</v>
      </c>
      <c r="L298" s="3" t="b">
        <f t="shared" si="34"/>
        <v>1</v>
      </c>
    </row>
    <row r="299" spans="1:12" s="27" customFormat="1" x14ac:dyDescent="0.4">
      <c r="A299"/>
      <c r="B299"/>
      <c r="C299" s="23">
        <f t="shared" si="35"/>
        <v>185</v>
      </c>
      <c r="D299" s="3">
        <f t="shared" si="30"/>
        <v>34225</v>
      </c>
      <c r="E299" s="3">
        <f t="shared" si="31"/>
        <v>177</v>
      </c>
      <c r="F299" s="3" t="b">
        <f t="shared" si="32"/>
        <v>0</v>
      </c>
      <c r="H299" s="3">
        <f t="shared" si="28"/>
        <v>7</v>
      </c>
      <c r="I299" s="3" t="b">
        <f t="shared" si="33"/>
        <v>1</v>
      </c>
      <c r="K299" s="3">
        <f t="shared" si="29"/>
        <v>0</v>
      </c>
      <c r="L299" s="3" t="b">
        <f t="shared" si="34"/>
        <v>1</v>
      </c>
    </row>
    <row r="300" spans="1:12" s="27" customFormat="1" x14ac:dyDescent="0.4">
      <c r="A300"/>
      <c r="B300"/>
      <c r="C300" s="23">
        <f t="shared" si="35"/>
        <v>186</v>
      </c>
      <c r="D300" s="3">
        <f t="shared" si="30"/>
        <v>34596</v>
      </c>
      <c r="E300" s="3">
        <f t="shared" si="31"/>
        <v>36</v>
      </c>
      <c r="F300" s="3" t="b">
        <f t="shared" si="32"/>
        <v>1</v>
      </c>
      <c r="H300" s="3">
        <f t="shared" si="28"/>
        <v>0</v>
      </c>
      <c r="I300" s="3" t="b">
        <f t="shared" si="33"/>
        <v>1</v>
      </c>
      <c r="K300" s="3">
        <f t="shared" si="29"/>
        <v>1</v>
      </c>
      <c r="L300" s="3" t="b">
        <f t="shared" si="34"/>
        <v>1</v>
      </c>
    </row>
    <row r="301" spans="1:12" s="27" customFormat="1" x14ac:dyDescent="0.4">
      <c r="A301"/>
      <c r="B301"/>
      <c r="C301" s="23">
        <f t="shared" si="35"/>
        <v>187</v>
      </c>
      <c r="D301" s="3">
        <f t="shared" si="30"/>
        <v>34969</v>
      </c>
      <c r="E301" s="3">
        <f t="shared" si="31"/>
        <v>153</v>
      </c>
      <c r="F301" s="3" t="b">
        <f t="shared" si="32"/>
        <v>1</v>
      </c>
      <c r="H301" s="3">
        <f t="shared" si="28"/>
        <v>4</v>
      </c>
      <c r="I301" s="3" t="b">
        <f t="shared" si="33"/>
        <v>1</v>
      </c>
      <c r="K301" s="3">
        <f t="shared" si="29"/>
        <v>4</v>
      </c>
      <c r="L301" s="3" t="b">
        <f t="shared" si="34"/>
        <v>1</v>
      </c>
    </row>
    <row r="302" spans="1:12" s="27" customFormat="1" x14ac:dyDescent="0.4">
      <c r="A302"/>
      <c r="B302"/>
      <c r="C302" s="23">
        <f t="shared" si="35"/>
        <v>188</v>
      </c>
      <c r="D302" s="3">
        <f t="shared" si="30"/>
        <v>35344</v>
      </c>
      <c r="E302" s="3">
        <f t="shared" si="31"/>
        <v>16</v>
      </c>
      <c r="F302" s="3" t="b">
        <f t="shared" si="32"/>
        <v>1</v>
      </c>
      <c r="H302" s="3">
        <f t="shared" si="28"/>
        <v>1</v>
      </c>
      <c r="I302" s="3" t="b">
        <f t="shared" si="33"/>
        <v>1</v>
      </c>
      <c r="K302" s="3">
        <f t="shared" si="29"/>
        <v>4</v>
      </c>
      <c r="L302" s="3" t="b">
        <f t="shared" si="34"/>
        <v>1</v>
      </c>
    </row>
    <row r="303" spans="1:12" s="27" customFormat="1" x14ac:dyDescent="0.4">
      <c r="A303"/>
      <c r="B303"/>
      <c r="C303" s="23">
        <f t="shared" si="35"/>
        <v>189</v>
      </c>
      <c r="D303" s="3">
        <f t="shared" si="30"/>
        <v>35721</v>
      </c>
      <c r="E303" s="3">
        <f t="shared" si="31"/>
        <v>137</v>
      </c>
      <c r="F303" s="3" t="b">
        <f t="shared" si="32"/>
        <v>1</v>
      </c>
      <c r="H303" s="3">
        <f t="shared" si="28"/>
        <v>0</v>
      </c>
      <c r="I303" s="3" t="b">
        <f t="shared" si="33"/>
        <v>1</v>
      </c>
      <c r="K303" s="3">
        <f t="shared" si="29"/>
        <v>1</v>
      </c>
      <c r="L303" s="3" t="b">
        <f t="shared" si="34"/>
        <v>1</v>
      </c>
    </row>
    <row r="304" spans="1:12" s="27" customFormat="1" x14ac:dyDescent="0.4">
      <c r="A304"/>
      <c r="B304"/>
      <c r="C304" s="23">
        <f t="shared" si="35"/>
        <v>190</v>
      </c>
      <c r="D304" s="3">
        <f t="shared" si="30"/>
        <v>36100</v>
      </c>
      <c r="E304" s="3">
        <f t="shared" si="31"/>
        <v>4</v>
      </c>
      <c r="F304" s="3" t="b">
        <f t="shared" si="32"/>
        <v>1</v>
      </c>
      <c r="H304" s="3">
        <f t="shared" si="28"/>
        <v>1</v>
      </c>
      <c r="I304" s="3" t="b">
        <f t="shared" si="33"/>
        <v>1</v>
      </c>
      <c r="K304" s="3">
        <f t="shared" si="29"/>
        <v>0</v>
      </c>
      <c r="L304" s="3" t="b">
        <f t="shared" si="34"/>
        <v>1</v>
      </c>
    </row>
    <row r="305" spans="1:12" s="27" customFormat="1" x14ac:dyDescent="0.4">
      <c r="A305"/>
      <c r="B305"/>
      <c r="C305" s="23">
        <f t="shared" si="35"/>
        <v>191</v>
      </c>
      <c r="D305" s="3">
        <f t="shared" si="30"/>
        <v>36481</v>
      </c>
      <c r="E305" s="3">
        <f t="shared" si="31"/>
        <v>129</v>
      </c>
      <c r="F305" s="3" t="b">
        <f t="shared" si="32"/>
        <v>1</v>
      </c>
      <c r="H305" s="3">
        <f t="shared" si="28"/>
        <v>4</v>
      </c>
      <c r="I305" s="3" t="b">
        <f t="shared" si="33"/>
        <v>1</v>
      </c>
      <c r="K305" s="3">
        <f t="shared" si="29"/>
        <v>1</v>
      </c>
      <c r="L305" s="3" t="b">
        <f t="shared" si="34"/>
        <v>1</v>
      </c>
    </row>
    <row r="306" spans="1:12" s="27" customFormat="1" x14ac:dyDescent="0.4">
      <c r="A306"/>
      <c r="B306"/>
      <c r="C306" s="23">
        <f t="shared" si="35"/>
        <v>192</v>
      </c>
      <c r="D306" s="3">
        <f t="shared" si="30"/>
        <v>36864</v>
      </c>
      <c r="E306" s="3">
        <f t="shared" si="31"/>
        <v>0</v>
      </c>
      <c r="F306" s="3" t="b">
        <f t="shared" si="32"/>
        <v>1</v>
      </c>
      <c r="H306" s="3">
        <f t="shared" ref="H306:H369" si="36">MOD($D306,H$113)</f>
        <v>0</v>
      </c>
      <c r="I306" s="3" t="b">
        <f t="shared" si="33"/>
        <v>1</v>
      </c>
      <c r="K306" s="3">
        <f t="shared" ref="K306:K369" si="37">MOD($D306,K$113)</f>
        <v>4</v>
      </c>
      <c r="L306" s="3" t="b">
        <f t="shared" si="34"/>
        <v>1</v>
      </c>
    </row>
    <row r="307" spans="1:12" s="27" customFormat="1" x14ac:dyDescent="0.4">
      <c r="A307"/>
      <c r="B307"/>
      <c r="C307" s="23">
        <f t="shared" si="35"/>
        <v>193</v>
      </c>
      <c r="D307" s="3">
        <f t="shared" ref="D307:D369" si="38">C307^2</f>
        <v>37249</v>
      </c>
      <c r="E307" s="3">
        <f t="shared" ref="E307:E338" si="39">MOD($D307,E$113)</f>
        <v>129</v>
      </c>
      <c r="F307" s="3" t="b">
        <f t="shared" ref="F307:F369" si="40">ISERROR(MATCH(C307,$E$114:$E$369,0))</f>
        <v>0</v>
      </c>
      <c r="H307" s="3">
        <f t="shared" si="36"/>
        <v>7</v>
      </c>
      <c r="I307" s="3" t="b">
        <f t="shared" ref="I307:I369" si="41">ISERROR(MATCH($C307,H$114:H$369,0))</f>
        <v>1</v>
      </c>
      <c r="K307" s="3">
        <f t="shared" si="37"/>
        <v>4</v>
      </c>
      <c r="L307" s="3" t="b">
        <f t="shared" ref="L307:L369" si="42">ISERROR(MATCH($C307,K$114:K$369,0))</f>
        <v>1</v>
      </c>
    </row>
    <row r="308" spans="1:12" s="27" customFormat="1" x14ac:dyDescent="0.4">
      <c r="A308"/>
      <c r="B308"/>
      <c r="C308" s="23">
        <f t="shared" ref="C308:C368" si="43">C307+1</f>
        <v>194</v>
      </c>
      <c r="D308" s="3">
        <f t="shared" si="38"/>
        <v>37636</v>
      </c>
      <c r="E308" s="3">
        <f t="shared" si="39"/>
        <v>4</v>
      </c>
      <c r="F308" s="3" t="b">
        <f t="shared" si="40"/>
        <v>1</v>
      </c>
      <c r="H308" s="3">
        <f t="shared" si="36"/>
        <v>7</v>
      </c>
      <c r="I308" s="3" t="b">
        <f t="shared" si="41"/>
        <v>1</v>
      </c>
      <c r="K308" s="3">
        <f t="shared" si="37"/>
        <v>1</v>
      </c>
      <c r="L308" s="3" t="b">
        <f t="shared" si="42"/>
        <v>1</v>
      </c>
    </row>
    <row r="309" spans="1:12" s="27" customFormat="1" x14ac:dyDescent="0.4">
      <c r="A309"/>
      <c r="B309"/>
      <c r="C309" s="23">
        <f t="shared" si="43"/>
        <v>195</v>
      </c>
      <c r="D309" s="3">
        <f t="shared" si="38"/>
        <v>38025</v>
      </c>
      <c r="E309" s="3">
        <f t="shared" si="39"/>
        <v>137</v>
      </c>
      <c r="F309" s="3" t="b">
        <f t="shared" si="40"/>
        <v>1</v>
      </c>
      <c r="H309" s="3">
        <f t="shared" si="36"/>
        <v>0</v>
      </c>
      <c r="I309" s="3" t="b">
        <f t="shared" si="41"/>
        <v>1</v>
      </c>
      <c r="K309" s="3">
        <f t="shared" si="37"/>
        <v>0</v>
      </c>
      <c r="L309" s="3" t="b">
        <f t="shared" si="42"/>
        <v>1</v>
      </c>
    </row>
    <row r="310" spans="1:12" s="27" customFormat="1" x14ac:dyDescent="0.4">
      <c r="A310"/>
      <c r="B310"/>
      <c r="C310" s="23">
        <f t="shared" si="43"/>
        <v>196</v>
      </c>
      <c r="D310" s="3">
        <f t="shared" si="38"/>
        <v>38416</v>
      </c>
      <c r="E310" s="3">
        <f t="shared" si="39"/>
        <v>16</v>
      </c>
      <c r="F310" s="3" t="b">
        <f t="shared" si="40"/>
        <v>0</v>
      </c>
      <c r="H310" s="3">
        <f t="shared" si="36"/>
        <v>4</v>
      </c>
      <c r="I310" s="3" t="b">
        <f t="shared" si="41"/>
        <v>1</v>
      </c>
      <c r="K310" s="3">
        <f t="shared" si="37"/>
        <v>1</v>
      </c>
      <c r="L310" s="3" t="b">
        <f t="shared" si="42"/>
        <v>1</v>
      </c>
    </row>
    <row r="311" spans="1:12" s="27" customFormat="1" x14ac:dyDescent="0.4">
      <c r="A311"/>
      <c r="B311"/>
      <c r="C311" s="23">
        <f t="shared" si="43"/>
        <v>197</v>
      </c>
      <c r="D311" s="3">
        <f t="shared" si="38"/>
        <v>38809</v>
      </c>
      <c r="E311" s="3">
        <f t="shared" si="39"/>
        <v>153</v>
      </c>
      <c r="F311" s="3" t="b">
        <f t="shared" si="40"/>
        <v>1</v>
      </c>
      <c r="H311" s="3">
        <f t="shared" si="36"/>
        <v>1</v>
      </c>
      <c r="I311" s="3" t="b">
        <f t="shared" si="41"/>
        <v>1</v>
      </c>
      <c r="K311" s="3">
        <f t="shared" si="37"/>
        <v>4</v>
      </c>
      <c r="L311" s="3" t="b">
        <f t="shared" si="42"/>
        <v>1</v>
      </c>
    </row>
    <row r="312" spans="1:12" s="27" customFormat="1" x14ac:dyDescent="0.4">
      <c r="A312"/>
      <c r="B312"/>
      <c r="C312" s="23">
        <f t="shared" si="43"/>
        <v>198</v>
      </c>
      <c r="D312" s="3">
        <f t="shared" si="38"/>
        <v>39204</v>
      </c>
      <c r="E312" s="3">
        <f t="shared" si="39"/>
        <v>36</v>
      </c>
      <c r="F312" s="3" t="b">
        <f t="shared" si="40"/>
        <v>1</v>
      </c>
      <c r="H312" s="3">
        <f t="shared" si="36"/>
        <v>0</v>
      </c>
      <c r="I312" s="3" t="b">
        <f t="shared" si="41"/>
        <v>1</v>
      </c>
      <c r="K312" s="3">
        <f t="shared" si="37"/>
        <v>4</v>
      </c>
      <c r="L312" s="3" t="b">
        <f t="shared" si="42"/>
        <v>1</v>
      </c>
    </row>
    <row r="313" spans="1:12" s="27" customFormat="1" x14ac:dyDescent="0.4">
      <c r="A313"/>
      <c r="B313"/>
      <c r="C313" s="23">
        <f t="shared" si="43"/>
        <v>199</v>
      </c>
      <c r="D313" s="3">
        <f t="shared" si="38"/>
        <v>39601</v>
      </c>
      <c r="E313" s="3">
        <f t="shared" si="39"/>
        <v>177</v>
      </c>
      <c r="F313" s="3" t="b">
        <f t="shared" si="40"/>
        <v>1</v>
      </c>
      <c r="H313" s="3">
        <f t="shared" si="36"/>
        <v>1</v>
      </c>
      <c r="I313" s="3" t="b">
        <f t="shared" si="41"/>
        <v>1</v>
      </c>
      <c r="K313" s="3">
        <f t="shared" si="37"/>
        <v>1</v>
      </c>
      <c r="L313" s="3" t="b">
        <f t="shared" si="42"/>
        <v>1</v>
      </c>
    </row>
    <row r="314" spans="1:12" s="27" customFormat="1" x14ac:dyDescent="0.4">
      <c r="A314"/>
      <c r="B314"/>
      <c r="C314" s="23">
        <f t="shared" si="43"/>
        <v>200</v>
      </c>
      <c r="D314" s="3">
        <f t="shared" si="38"/>
        <v>40000</v>
      </c>
      <c r="E314" s="3">
        <f t="shared" si="39"/>
        <v>64</v>
      </c>
      <c r="F314" s="3" t="b">
        <f t="shared" si="40"/>
        <v>1</v>
      </c>
      <c r="H314" s="3">
        <f t="shared" si="36"/>
        <v>4</v>
      </c>
      <c r="I314" s="3" t="b">
        <f t="shared" si="41"/>
        <v>1</v>
      </c>
      <c r="K314" s="3">
        <f t="shared" si="37"/>
        <v>0</v>
      </c>
      <c r="L314" s="3" t="b">
        <f t="shared" si="42"/>
        <v>1</v>
      </c>
    </row>
    <row r="315" spans="1:12" s="27" customFormat="1" x14ac:dyDescent="0.4">
      <c r="A315"/>
      <c r="B315"/>
      <c r="C315" s="23">
        <f t="shared" si="43"/>
        <v>201</v>
      </c>
      <c r="D315" s="3">
        <f t="shared" si="38"/>
        <v>40401</v>
      </c>
      <c r="E315" s="3">
        <f t="shared" si="39"/>
        <v>209</v>
      </c>
      <c r="F315" s="3" t="b">
        <f t="shared" si="40"/>
        <v>0</v>
      </c>
      <c r="H315" s="3">
        <f t="shared" si="36"/>
        <v>0</v>
      </c>
      <c r="I315" s="3" t="b">
        <f t="shared" si="41"/>
        <v>1</v>
      </c>
      <c r="K315" s="3">
        <f t="shared" si="37"/>
        <v>1</v>
      </c>
      <c r="L315" s="3" t="b">
        <f t="shared" si="42"/>
        <v>1</v>
      </c>
    </row>
    <row r="316" spans="1:12" s="27" customFormat="1" x14ac:dyDescent="0.4">
      <c r="A316"/>
      <c r="B316"/>
      <c r="C316" s="23">
        <f t="shared" si="43"/>
        <v>202</v>
      </c>
      <c r="D316" s="3">
        <f t="shared" si="38"/>
        <v>40804</v>
      </c>
      <c r="E316" s="3">
        <f t="shared" si="39"/>
        <v>100</v>
      </c>
      <c r="F316" s="3" t="b">
        <f t="shared" si="40"/>
        <v>1</v>
      </c>
      <c r="H316" s="3">
        <f t="shared" si="36"/>
        <v>7</v>
      </c>
      <c r="I316" s="3" t="b">
        <f t="shared" si="41"/>
        <v>1</v>
      </c>
      <c r="K316" s="3">
        <f t="shared" si="37"/>
        <v>4</v>
      </c>
      <c r="L316" s="3" t="b">
        <f t="shared" si="42"/>
        <v>1</v>
      </c>
    </row>
    <row r="317" spans="1:12" s="27" customFormat="1" x14ac:dyDescent="0.4">
      <c r="A317"/>
      <c r="B317"/>
      <c r="C317" s="23">
        <f t="shared" si="43"/>
        <v>203</v>
      </c>
      <c r="D317" s="3">
        <f t="shared" si="38"/>
        <v>41209</v>
      </c>
      <c r="E317" s="3">
        <f t="shared" si="39"/>
        <v>249</v>
      </c>
      <c r="F317" s="3" t="b">
        <f t="shared" si="40"/>
        <v>1</v>
      </c>
      <c r="H317" s="3">
        <f t="shared" si="36"/>
        <v>7</v>
      </c>
      <c r="I317" s="3" t="b">
        <f t="shared" si="41"/>
        <v>1</v>
      </c>
      <c r="K317" s="3">
        <f t="shared" si="37"/>
        <v>4</v>
      </c>
      <c r="L317" s="3" t="b">
        <f t="shared" si="42"/>
        <v>1</v>
      </c>
    </row>
    <row r="318" spans="1:12" s="27" customFormat="1" x14ac:dyDescent="0.4">
      <c r="A318"/>
      <c r="B318"/>
      <c r="C318" s="23">
        <f t="shared" si="43"/>
        <v>204</v>
      </c>
      <c r="D318" s="3">
        <f t="shared" si="38"/>
        <v>41616</v>
      </c>
      <c r="E318" s="3">
        <f t="shared" si="39"/>
        <v>144</v>
      </c>
      <c r="F318" s="3" t="b">
        <f t="shared" si="40"/>
        <v>1</v>
      </c>
      <c r="H318" s="3">
        <f t="shared" si="36"/>
        <v>0</v>
      </c>
      <c r="I318" s="3" t="b">
        <f t="shared" si="41"/>
        <v>1</v>
      </c>
      <c r="K318" s="3">
        <f t="shared" si="37"/>
        <v>1</v>
      </c>
      <c r="L318" s="3" t="b">
        <f t="shared" si="42"/>
        <v>1</v>
      </c>
    </row>
    <row r="319" spans="1:12" s="27" customFormat="1" x14ac:dyDescent="0.4">
      <c r="A319"/>
      <c r="B319"/>
      <c r="C319" s="23">
        <f t="shared" si="43"/>
        <v>205</v>
      </c>
      <c r="D319" s="3">
        <f t="shared" si="38"/>
        <v>42025</v>
      </c>
      <c r="E319" s="3">
        <f t="shared" si="39"/>
        <v>41</v>
      </c>
      <c r="F319" s="3" t="b">
        <f t="shared" si="40"/>
        <v>1</v>
      </c>
      <c r="H319" s="3">
        <f t="shared" si="36"/>
        <v>4</v>
      </c>
      <c r="I319" s="3" t="b">
        <f t="shared" si="41"/>
        <v>1</v>
      </c>
      <c r="K319" s="3">
        <f t="shared" si="37"/>
        <v>0</v>
      </c>
      <c r="L319" s="3" t="b">
        <f t="shared" si="42"/>
        <v>1</v>
      </c>
    </row>
    <row r="320" spans="1:12" s="27" customFormat="1" x14ac:dyDescent="0.4">
      <c r="A320"/>
      <c r="B320"/>
      <c r="C320" s="23">
        <f t="shared" si="43"/>
        <v>206</v>
      </c>
      <c r="D320" s="3">
        <f t="shared" si="38"/>
        <v>42436</v>
      </c>
      <c r="E320" s="3">
        <f t="shared" si="39"/>
        <v>196</v>
      </c>
      <c r="F320" s="3" t="b">
        <f t="shared" si="40"/>
        <v>1</v>
      </c>
      <c r="H320" s="3">
        <f t="shared" si="36"/>
        <v>1</v>
      </c>
      <c r="I320" s="3" t="b">
        <f t="shared" si="41"/>
        <v>1</v>
      </c>
      <c r="K320" s="3">
        <f t="shared" si="37"/>
        <v>1</v>
      </c>
      <c r="L320" s="3" t="b">
        <f t="shared" si="42"/>
        <v>1</v>
      </c>
    </row>
    <row r="321" spans="1:12" s="27" customFormat="1" x14ac:dyDescent="0.4">
      <c r="A321"/>
      <c r="B321"/>
      <c r="C321" s="23">
        <f t="shared" si="43"/>
        <v>207</v>
      </c>
      <c r="D321" s="3">
        <f t="shared" si="38"/>
        <v>42849</v>
      </c>
      <c r="E321" s="3">
        <f t="shared" si="39"/>
        <v>97</v>
      </c>
      <c r="F321" s="3" t="b">
        <f t="shared" si="40"/>
        <v>1</v>
      </c>
      <c r="H321" s="3">
        <f t="shared" si="36"/>
        <v>0</v>
      </c>
      <c r="I321" s="3" t="b">
        <f t="shared" si="41"/>
        <v>1</v>
      </c>
      <c r="K321" s="3">
        <f t="shared" si="37"/>
        <v>4</v>
      </c>
      <c r="L321" s="3" t="b">
        <f t="shared" si="42"/>
        <v>1</v>
      </c>
    </row>
    <row r="322" spans="1:12" s="27" customFormat="1" x14ac:dyDescent="0.4">
      <c r="A322"/>
      <c r="B322"/>
      <c r="C322" s="23">
        <f t="shared" si="43"/>
        <v>208</v>
      </c>
      <c r="D322" s="3">
        <f t="shared" si="38"/>
        <v>43264</v>
      </c>
      <c r="E322" s="3">
        <f t="shared" si="39"/>
        <v>0</v>
      </c>
      <c r="F322" s="3" t="b">
        <f t="shared" si="40"/>
        <v>1</v>
      </c>
      <c r="H322" s="3">
        <f t="shared" si="36"/>
        <v>1</v>
      </c>
      <c r="I322" s="3" t="b">
        <f t="shared" si="41"/>
        <v>1</v>
      </c>
      <c r="K322" s="3">
        <f t="shared" si="37"/>
        <v>4</v>
      </c>
      <c r="L322" s="3" t="b">
        <f t="shared" si="42"/>
        <v>1</v>
      </c>
    </row>
    <row r="323" spans="1:12" s="27" customFormat="1" x14ac:dyDescent="0.4">
      <c r="A323"/>
      <c r="B323"/>
      <c r="C323" s="23">
        <f t="shared" si="43"/>
        <v>209</v>
      </c>
      <c r="D323" s="3">
        <f t="shared" si="38"/>
        <v>43681</v>
      </c>
      <c r="E323" s="3">
        <f t="shared" si="39"/>
        <v>161</v>
      </c>
      <c r="F323" s="3" t="b">
        <f t="shared" si="40"/>
        <v>0</v>
      </c>
      <c r="H323" s="3">
        <f t="shared" si="36"/>
        <v>4</v>
      </c>
      <c r="I323" s="3" t="b">
        <f t="shared" si="41"/>
        <v>1</v>
      </c>
      <c r="K323" s="3">
        <f t="shared" si="37"/>
        <v>1</v>
      </c>
      <c r="L323" s="3" t="b">
        <f t="shared" si="42"/>
        <v>1</v>
      </c>
    </row>
    <row r="324" spans="1:12" s="27" customFormat="1" x14ac:dyDescent="0.4">
      <c r="A324"/>
      <c r="B324"/>
      <c r="C324" s="23">
        <f t="shared" si="43"/>
        <v>210</v>
      </c>
      <c r="D324" s="3">
        <f t="shared" si="38"/>
        <v>44100</v>
      </c>
      <c r="E324" s="3">
        <f t="shared" si="39"/>
        <v>68</v>
      </c>
      <c r="F324" s="3" t="b">
        <f t="shared" si="40"/>
        <v>1</v>
      </c>
      <c r="H324" s="3">
        <f t="shared" si="36"/>
        <v>0</v>
      </c>
      <c r="I324" s="3" t="b">
        <f t="shared" si="41"/>
        <v>1</v>
      </c>
      <c r="K324" s="3">
        <f t="shared" si="37"/>
        <v>0</v>
      </c>
      <c r="L324" s="3" t="b">
        <f t="shared" si="42"/>
        <v>1</v>
      </c>
    </row>
    <row r="325" spans="1:12" s="27" customFormat="1" x14ac:dyDescent="0.4">
      <c r="A325"/>
      <c r="B325"/>
      <c r="C325" s="23">
        <f t="shared" si="43"/>
        <v>211</v>
      </c>
      <c r="D325" s="3">
        <f t="shared" si="38"/>
        <v>44521</v>
      </c>
      <c r="E325" s="3">
        <f t="shared" si="39"/>
        <v>233</v>
      </c>
      <c r="F325" s="3" t="b">
        <f t="shared" si="40"/>
        <v>1</v>
      </c>
      <c r="H325" s="3">
        <f t="shared" si="36"/>
        <v>7</v>
      </c>
      <c r="I325" s="3" t="b">
        <f t="shared" si="41"/>
        <v>1</v>
      </c>
      <c r="K325" s="3">
        <f t="shared" si="37"/>
        <v>1</v>
      </c>
      <c r="L325" s="3" t="b">
        <f t="shared" si="42"/>
        <v>1</v>
      </c>
    </row>
    <row r="326" spans="1:12" s="27" customFormat="1" x14ac:dyDescent="0.4">
      <c r="A326"/>
      <c r="B326"/>
      <c r="C326" s="23">
        <f t="shared" si="43"/>
        <v>212</v>
      </c>
      <c r="D326" s="3">
        <f t="shared" si="38"/>
        <v>44944</v>
      </c>
      <c r="E326" s="3">
        <f t="shared" si="39"/>
        <v>144</v>
      </c>
      <c r="F326" s="3" t="b">
        <f t="shared" si="40"/>
        <v>1</v>
      </c>
      <c r="H326" s="3">
        <f t="shared" si="36"/>
        <v>7</v>
      </c>
      <c r="I326" s="3" t="b">
        <f t="shared" si="41"/>
        <v>1</v>
      </c>
      <c r="K326" s="3">
        <f t="shared" si="37"/>
        <v>4</v>
      </c>
      <c r="L326" s="3" t="b">
        <f t="shared" si="42"/>
        <v>1</v>
      </c>
    </row>
    <row r="327" spans="1:12" s="27" customFormat="1" x14ac:dyDescent="0.4">
      <c r="A327"/>
      <c r="B327"/>
      <c r="C327" s="23">
        <f t="shared" si="43"/>
        <v>213</v>
      </c>
      <c r="D327" s="3">
        <f t="shared" si="38"/>
        <v>45369</v>
      </c>
      <c r="E327" s="3">
        <f t="shared" si="39"/>
        <v>57</v>
      </c>
      <c r="F327" s="3" t="b">
        <f t="shared" si="40"/>
        <v>1</v>
      </c>
      <c r="H327" s="3">
        <f t="shared" si="36"/>
        <v>0</v>
      </c>
      <c r="I327" s="3" t="b">
        <f t="shared" si="41"/>
        <v>1</v>
      </c>
      <c r="K327" s="3">
        <f t="shared" si="37"/>
        <v>4</v>
      </c>
      <c r="L327" s="3" t="b">
        <f t="shared" si="42"/>
        <v>1</v>
      </c>
    </row>
    <row r="328" spans="1:12" s="27" customFormat="1" x14ac:dyDescent="0.4">
      <c r="A328"/>
      <c r="B328"/>
      <c r="C328" s="23">
        <f t="shared" si="43"/>
        <v>214</v>
      </c>
      <c r="D328" s="3">
        <f t="shared" si="38"/>
        <v>45796</v>
      </c>
      <c r="E328" s="3">
        <f t="shared" si="39"/>
        <v>228</v>
      </c>
      <c r="F328" s="3" t="b">
        <f t="shared" si="40"/>
        <v>1</v>
      </c>
      <c r="H328" s="3">
        <f t="shared" si="36"/>
        <v>4</v>
      </c>
      <c r="I328" s="3" t="b">
        <f t="shared" si="41"/>
        <v>1</v>
      </c>
      <c r="K328" s="3">
        <f t="shared" si="37"/>
        <v>1</v>
      </c>
      <c r="L328" s="3" t="b">
        <f t="shared" si="42"/>
        <v>1</v>
      </c>
    </row>
    <row r="329" spans="1:12" s="27" customFormat="1" x14ac:dyDescent="0.4">
      <c r="A329"/>
      <c r="B329"/>
      <c r="C329" s="23">
        <f t="shared" si="43"/>
        <v>215</v>
      </c>
      <c r="D329" s="3">
        <f t="shared" si="38"/>
        <v>46225</v>
      </c>
      <c r="E329" s="3">
        <f t="shared" si="39"/>
        <v>145</v>
      </c>
      <c r="F329" s="3" t="b">
        <f t="shared" si="40"/>
        <v>1</v>
      </c>
      <c r="H329" s="3">
        <f t="shared" si="36"/>
        <v>1</v>
      </c>
      <c r="I329" s="3" t="b">
        <f t="shared" si="41"/>
        <v>1</v>
      </c>
      <c r="K329" s="3">
        <f t="shared" si="37"/>
        <v>0</v>
      </c>
      <c r="L329" s="3" t="b">
        <f t="shared" si="42"/>
        <v>1</v>
      </c>
    </row>
    <row r="330" spans="1:12" s="27" customFormat="1" x14ac:dyDescent="0.4">
      <c r="A330"/>
      <c r="B330"/>
      <c r="C330" s="23">
        <f t="shared" si="43"/>
        <v>216</v>
      </c>
      <c r="D330" s="3">
        <f t="shared" si="38"/>
        <v>46656</v>
      </c>
      <c r="E330" s="3">
        <f t="shared" si="39"/>
        <v>64</v>
      </c>
      <c r="F330" s="3" t="b">
        <f t="shared" si="40"/>
        <v>1</v>
      </c>
      <c r="H330" s="3">
        <f t="shared" si="36"/>
        <v>0</v>
      </c>
      <c r="I330" s="3" t="b">
        <f t="shared" si="41"/>
        <v>1</v>
      </c>
      <c r="K330" s="3">
        <f t="shared" si="37"/>
        <v>1</v>
      </c>
      <c r="L330" s="3" t="b">
        <f t="shared" si="42"/>
        <v>1</v>
      </c>
    </row>
    <row r="331" spans="1:12" s="27" customFormat="1" x14ac:dyDescent="0.4">
      <c r="A331"/>
      <c r="B331"/>
      <c r="C331" s="23">
        <f t="shared" si="43"/>
        <v>217</v>
      </c>
      <c r="D331" s="3">
        <f t="shared" si="38"/>
        <v>47089</v>
      </c>
      <c r="E331" s="3">
        <f t="shared" si="39"/>
        <v>241</v>
      </c>
      <c r="F331" s="3" t="b">
        <f t="shared" si="40"/>
        <v>0</v>
      </c>
      <c r="H331" s="3">
        <f t="shared" si="36"/>
        <v>1</v>
      </c>
      <c r="I331" s="3" t="b">
        <f t="shared" si="41"/>
        <v>1</v>
      </c>
      <c r="K331" s="3">
        <f t="shared" si="37"/>
        <v>4</v>
      </c>
      <c r="L331" s="3" t="b">
        <f t="shared" si="42"/>
        <v>1</v>
      </c>
    </row>
    <row r="332" spans="1:12" s="27" customFormat="1" x14ac:dyDescent="0.4">
      <c r="A332"/>
      <c r="B332"/>
      <c r="C332" s="23">
        <f t="shared" si="43"/>
        <v>218</v>
      </c>
      <c r="D332" s="3">
        <f t="shared" si="38"/>
        <v>47524</v>
      </c>
      <c r="E332" s="3">
        <f t="shared" si="39"/>
        <v>164</v>
      </c>
      <c r="F332" s="3" t="b">
        <f t="shared" si="40"/>
        <v>1</v>
      </c>
      <c r="H332" s="3">
        <f t="shared" si="36"/>
        <v>4</v>
      </c>
      <c r="I332" s="3" t="b">
        <f t="shared" si="41"/>
        <v>1</v>
      </c>
      <c r="K332" s="3">
        <f t="shared" si="37"/>
        <v>4</v>
      </c>
      <c r="L332" s="3" t="b">
        <f t="shared" si="42"/>
        <v>1</v>
      </c>
    </row>
    <row r="333" spans="1:12" s="27" customFormat="1" x14ac:dyDescent="0.4">
      <c r="A333"/>
      <c r="B333"/>
      <c r="C333" s="23">
        <f t="shared" si="43"/>
        <v>219</v>
      </c>
      <c r="D333" s="3">
        <f t="shared" si="38"/>
        <v>47961</v>
      </c>
      <c r="E333" s="3">
        <f t="shared" si="39"/>
        <v>89</v>
      </c>
      <c r="F333" s="3" t="b">
        <f t="shared" si="40"/>
        <v>1</v>
      </c>
      <c r="H333" s="3">
        <f t="shared" si="36"/>
        <v>0</v>
      </c>
      <c r="I333" s="3" t="b">
        <f t="shared" si="41"/>
        <v>1</v>
      </c>
      <c r="K333" s="3">
        <f t="shared" si="37"/>
        <v>1</v>
      </c>
      <c r="L333" s="3" t="b">
        <f t="shared" si="42"/>
        <v>1</v>
      </c>
    </row>
    <row r="334" spans="1:12" s="27" customFormat="1" x14ac:dyDescent="0.4">
      <c r="A334"/>
      <c r="B334"/>
      <c r="C334" s="23">
        <f t="shared" si="43"/>
        <v>220</v>
      </c>
      <c r="D334" s="3">
        <f t="shared" si="38"/>
        <v>48400</v>
      </c>
      <c r="E334" s="3">
        <f t="shared" si="39"/>
        <v>16</v>
      </c>
      <c r="F334" s="3" t="b">
        <f t="shared" si="40"/>
        <v>1</v>
      </c>
      <c r="H334" s="3">
        <f t="shared" si="36"/>
        <v>7</v>
      </c>
      <c r="I334" s="3" t="b">
        <f t="shared" si="41"/>
        <v>1</v>
      </c>
      <c r="K334" s="3">
        <f t="shared" si="37"/>
        <v>0</v>
      </c>
      <c r="L334" s="3" t="b">
        <f t="shared" si="42"/>
        <v>1</v>
      </c>
    </row>
    <row r="335" spans="1:12" s="27" customFormat="1" x14ac:dyDescent="0.4">
      <c r="A335"/>
      <c r="B335"/>
      <c r="C335" s="23">
        <f t="shared" si="43"/>
        <v>221</v>
      </c>
      <c r="D335" s="3">
        <f t="shared" si="38"/>
        <v>48841</v>
      </c>
      <c r="E335" s="3">
        <f t="shared" si="39"/>
        <v>201</v>
      </c>
      <c r="F335" s="3" t="b">
        <f t="shared" si="40"/>
        <v>1</v>
      </c>
      <c r="H335" s="3">
        <f t="shared" si="36"/>
        <v>7</v>
      </c>
      <c r="I335" s="3" t="b">
        <f t="shared" si="41"/>
        <v>1</v>
      </c>
      <c r="K335" s="3">
        <f t="shared" si="37"/>
        <v>1</v>
      </c>
      <c r="L335" s="3" t="b">
        <f t="shared" si="42"/>
        <v>1</v>
      </c>
    </row>
    <row r="336" spans="1:12" s="27" customFormat="1" x14ac:dyDescent="0.4">
      <c r="A336"/>
      <c r="B336"/>
      <c r="C336" s="23">
        <f t="shared" si="43"/>
        <v>222</v>
      </c>
      <c r="D336" s="3">
        <f t="shared" si="38"/>
        <v>49284</v>
      </c>
      <c r="E336" s="3">
        <f t="shared" si="39"/>
        <v>132</v>
      </c>
      <c r="F336" s="3" t="b">
        <f t="shared" si="40"/>
        <v>1</v>
      </c>
      <c r="H336" s="3">
        <f t="shared" si="36"/>
        <v>0</v>
      </c>
      <c r="I336" s="3" t="b">
        <f t="shared" si="41"/>
        <v>1</v>
      </c>
      <c r="K336" s="3">
        <f t="shared" si="37"/>
        <v>4</v>
      </c>
      <c r="L336" s="3" t="b">
        <f t="shared" si="42"/>
        <v>1</v>
      </c>
    </row>
    <row r="337" spans="1:12" s="27" customFormat="1" x14ac:dyDescent="0.4">
      <c r="A337"/>
      <c r="B337"/>
      <c r="C337" s="23">
        <f t="shared" si="43"/>
        <v>223</v>
      </c>
      <c r="D337" s="3">
        <f t="shared" si="38"/>
        <v>49729</v>
      </c>
      <c r="E337" s="3">
        <f t="shared" si="39"/>
        <v>65</v>
      </c>
      <c r="F337" s="3" t="b">
        <f t="shared" si="40"/>
        <v>1</v>
      </c>
      <c r="H337" s="3">
        <f t="shared" si="36"/>
        <v>4</v>
      </c>
      <c r="I337" s="3" t="b">
        <f t="shared" si="41"/>
        <v>1</v>
      </c>
      <c r="K337" s="3">
        <f t="shared" si="37"/>
        <v>4</v>
      </c>
      <c r="L337" s="3" t="b">
        <f t="shared" si="42"/>
        <v>1</v>
      </c>
    </row>
    <row r="338" spans="1:12" s="27" customFormat="1" x14ac:dyDescent="0.4">
      <c r="A338"/>
      <c r="B338"/>
      <c r="C338" s="23">
        <f t="shared" si="43"/>
        <v>224</v>
      </c>
      <c r="D338" s="3">
        <f t="shared" si="38"/>
        <v>50176</v>
      </c>
      <c r="E338" s="3">
        <f t="shared" si="39"/>
        <v>0</v>
      </c>
      <c r="F338" s="3" t="b">
        <f t="shared" si="40"/>
        <v>1</v>
      </c>
      <c r="H338" s="3">
        <f t="shared" si="36"/>
        <v>1</v>
      </c>
      <c r="I338" s="3" t="b">
        <f t="shared" si="41"/>
        <v>1</v>
      </c>
      <c r="K338" s="3">
        <f t="shared" si="37"/>
        <v>1</v>
      </c>
      <c r="L338" s="3" t="b">
        <f t="shared" si="42"/>
        <v>1</v>
      </c>
    </row>
    <row r="339" spans="1:12" s="27" customFormat="1" x14ac:dyDescent="0.4">
      <c r="A339"/>
      <c r="B339"/>
      <c r="C339" s="23">
        <f t="shared" si="43"/>
        <v>225</v>
      </c>
      <c r="D339" s="3">
        <f t="shared" si="38"/>
        <v>50625</v>
      </c>
      <c r="E339" s="3">
        <f t="shared" ref="E339:E369" si="44">MOD($D339,E$113)</f>
        <v>193</v>
      </c>
      <c r="F339" s="3" t="b">
        <f t="shared" si="40"/>
        <v>0</v>
      </c>
      <c r="H339" s="3">
        <f t="shared" si="36"/>
        <v>0</v>
      </c>
      <c r="I339" s="3" t="b">
        <f t="shared" si="41"/>
        <v>1</v>
      </c>
      <c r="K339" s="3">
        <f t="shared" si="37"/>
        <v>0</v>
      </c>
      <c r="L339" s="3" t="b">
        <f t="shared" si="42"/>
        <v>1</v>
      </c>
    </row>
    <row r="340" spans="1:12" s="27" customFormat="1" x14ac:dyDescent="0.4">
      <c r="A340"/>
      <c r="B340"/>
      <c r="C340" s="23">
        <f t="shared" si="43"/>
        <v>226</v>
      </c>
      <c r="D340" s="3">
        <f t="shared" si="38"/>
        <v>51076</v>
      </c>
      <c r="E340" s="3">
        <f t="shared" si="44"/>
        <v>132</v>
      </c>
      <c r="F340" s="3" t="b">
        <f t="shared" si="40"/>
        <v>1</v>
      </c>
      <c r="H340" s="3">
        <f t="shared" si="36"/>
        <v>1</v>
      </c>
      <c r="I340" s="3" t="b">
        <f t="shared" si="41"/>
        <v>1</v>
      </c>
      <c r="K340" s="3">
        <f t="shared" si="37"/>
        <v>1</v>
      </c>
      <c r="L340" s="3" t="b">
        <f t="shared" si="42"/>
        <v>1</v>
      </c>
    </row>
    <row r="341" spans="1:12" s="27" customFormat="1" x14ac:dyDescent="0.4">
      <c r="A341"/>
      <c r="B341"/>
      <c r="C341" s="23">
        <f t="shared" si="43"/>
        <v>227</v>
      </c>
      <c r="D341" s="3">
        <f t="shared" si="38"/>
        <v>51529</v>
      </c>
      <c r="E341" s="3">
        <f t="shared" si="44"/>
        <v>73</v>
      </c>
      <c r="F341" s="3" t="b">
        <f t="shared" si="40"/>
        <v>1</v>
      </c>
      <c r="H341" s="3">
        <f t="shared" si="36"/>
        <v>4</v>
      </c>
      <c r="I341" s="3" t="b">
        <f t="shared" si="41"/>
        <v>1</v>
      </c>
      <c r="K341" s="3">
        <f t="shared" si="37"/>
        <v>4</v>
      </c>
      <c r="L341" s="3" t="b">
        <f t="shared" si="42"/>
        <v>1</v>
      </c>
    </row>
    <row r="342" spans="1:12" s="27" customFormat="1" x14ac:dyDescent="0.4">
      <c r="A342"/>
      <c r="B342"/>
      <c r="C342" s="23">
        <f t="shared" si="43"/>
        <v>228</v>
      </c>
      <c r="D342" s="3">
        <f t="shared" si="38"/>
        <v>51984</v>
      </c>
      <c r="E342" s="3">
        <f t="shared" si="44"/>
        <v>16</v>
      </c>
      <c r="F342" s="3" t="b">
        <f t="shared" si="40"/>
        <v>0</v>
      </c>
      <c r="H342" s="3">
        <f t="shared" si="36"/>
        <v>0</v>
      </c>
      <c r="I342" s="3" t="b">
        <f t="shared" si="41"/>
        <v>1</v>
      </c>
      <c r="K342" s="3">
        <f t="shared" si="37"/>
        <v>4</v>
      </c>
      <c r="L342" s="3" t="b">
        <f t="shared" si="42"/>
        <v>1</v>
      </c>
    </row>
    <row r="343" spans="1:12" s="27" customFormat="1" x14ac:dyDescent="0.4">
      <c r="A343"/>
      <c r="B343"/>
      <c r="C343" s="23">
        <f t="shared" si="43"/>
        <v>229</v>
      </c>
      <c r="D343" s="3">
        <f t="shared" si="38"/>
        <v>52441</v>
      </c>
      <c r="E343" s="3">
        <f t="shared" si="44"/>
        <v>217</v>
      </c>
      <c r="F343" s="3" t="b">
        <f t="shared" si="40"/>
        <v>1</v>
      </c>
      <c r="H343" s="3">
        <f t="shared" si="36"/>
        <v>7</v>
      </c>
      <c r="I343" s="3" t="b">
        <f t="shared" si="41"/>
        <v>1</v>
      </c>
      <c r="K343" s="3">
        <f t="shared" si="37"/>
        <v>1</v>
      </c>
      <c r="L343" s="3" t="b">
        <f t="shared" si="42"/>
        <v>1</v>
      </c>
    </row>
    <row r="344" spans="1:12" s="27" customFormat="1" x14ac:dyDescent="0.4">
      <c r="A344"/>
      <c r="B344"/>
      <c r="C344" s="23">
        <f t="shared" si="43"/>
        <v>230</v>
      </c>
      <c r="D344" s="3">
        <f t="shared" si="38"/>
        <v>52900</v>
      </c>
      <c r="E344" s="3">
        <f t="shared" si="44"/>
        <v>164</v>
      </c>
      <c r="F344" s="3" t="b">
        <f t="shared" si="40"/>
        <v>1</v>
      </c>
      <c r="H344" s="3">
        <f t="shared" si="36"/>
        <v>7</v>
      </c>
      <c r="I344" s="3" t="b">
        <f t="shared" si="41"/>
        <v>1</v>
      </c>
      <c r="K344" s="3">
        <f t="shared" si="37"/>
        <v>0</v>
      </c>
      <c r="L344" s="3" t="b">
        <f t="shared" si="42"/>
        <v>1</v>
      </c>
    </row>
    <row r="345" spans="1:12" s="27" customFormat="1" x14ac:dyDescent="0.4">
      <c r="A345"/>
      <c r="B345"/>
      <c r="C345" s="23">
        <f t="shared" si="43"/>
        <v>231</v>
      </c>
      <c r="D345" s="3">
        <f t="shared" si="38"/>
        <v>53361</v>
      </c>
      <c r="E345" s="3">
        <f t="shared" si="44"/>
        <v>113</v>
      </c>
      <c r="F345" s="3" t="b">
        <f t="shared" si="40"/>
        <v>1</v>
      </c>
      <c r="H345" s="3">
        <f t="shared" si="36"/>
        <v>0</v>
      </c>
      <c r="I345" s="3" t="b">
        <f t="shared" si="41"/>
        <v>1</v>
      </c>
      <c r="K345" s="3">
        <f t="shared" si="37"/>
        <v>1</v>
      </c>
      <c r="L345" s="3" t="b">
        <f t="shared" si="42"/>
        <v>1</v>
      </c>
    </row>
    <row r="346" spans="1:12" s="27" customFormat="1" x14ac:dyDescent="0.4">
      <c r="A346"/>
      <c r="B346"/>
      <c r="C346" s="23">
        <f t="shared" si="43"/>
        <v>232</v>
      </c>
      <c r="D346" s="3">
        <f t="shared" si="38"/>
        <v>53824</v>
      </c>
      <c r="E346" s="3">
        <f t="shared" si="44"/>
        <v>64</v>
      </c>
      <c r="F346" s="3" t="b">
        <f t="shared" si="40"/>
        <v>1</v>
      </c>
      <c r="H346" s="3">
        <f t="shared" si="36"/>
        <v>4</v>
      </c>
      <c r="I346" s="3" t="b">
        <f t="shared" si="41"/>
        <v>1</v>
      </c>
      <c r="K346" s="3">
        <f t="shared" si="37"/>
        <v>4</v>
      </c>
      <c r="L346" s="3" t="b">
        <f t="shared" si="42"/>
        <v>1</v>
      </c>
    </row>
    <row r="347" spans="1:12" s="27" customFormat="1" x14ac:dyDescent="0.4">
      <c r="A347"/>
      <c r="B347"/>
      <c r="C347" s="23">
        <f t="shared" si="43"/>
        <v>233</v>
      </c>
      <c r="D347" s="3">
        <f t="shared" si="38"/>
        <v>54289</v>
      </c>
      <c r="E347" s="3">
        <f t="shared" si="44"/>
        <v>17</v>
      </c>
      <c r="F347" s="3" t="b">
        <f t="shared" si="40"/>
        <v>0</v>
      </c>
      <c r="H347" s="3">
        <f t="shared" si="36"/>
        <v>1</v>
      </c>
      <c r="I347" s="3" t="b">
        <f t="shared" si="41"/>
        <v>1</v>
      </c>
      <c r="K347" s="3">
        <f t="shared" si="37"/>
        <v>4</v>
      </c>
      <c r="L347" s="3" t="b">
        <f t="shared" si="42"/>
        <v>1</v>
      </c>
    </row>
    <row r="348" spans="1:12" s="27" customFormat="1" x14ac:dyDescent="0.4">
      <c r="A348"/>
      <c r="B348"/>
      <c r="C348" s="23">
        <f t="shared" si="43"/>
        <v>234</v>
      </c>
      <c r="D348" s="3">
        <f t="shared" si="38"/>
        <v>54756</v>
      </c>
      <c r="E348" s="3">
        <f t="shared" si="44"/>
        <v>228</v>
      </c>
      <c r="F348" s="3" t="b">
        <f t="shared" si="40"/>
        <v>1</v>
      </c>
      <c r="H348" s="3">
        <f t="shared" si="36"/>
        <v>0</v>
      </c>
      <c r="I348" s="3" t="b">
        <f t="shared" si="41"/>
        <v>1</v>
      </c>
      <c r="K348" s="3">
        <f t="shared" si="37"/>
        <v>1</v>
      </c>
      <c r="L348" s="3" t="b">
        <f t="shared" si="42"/>
        <v>1</v>
      </c>
    </row>
    <row r="349" spans="1:12" s="27" customFormat="1" x14ac:dyDescent="0.4">
      <c r="A349"/>
      <c r="B349"/>
      <c r="C349" s="23">
        <f t="shared" si="43"/>
        <v>235</v>
      </c>
      <c r="D349" s="3">
        <f t="shared" si="38"/>
        <v>55225</v>
      </c>
      <c r="E349" s="3">
        <f t="shared" si="44"/>
        <v>185</v>
      </c>
      <c r="F349" s="3" t="b">
        <f t="shared" si="40"/>
        <v>1</v>
      </c>
      <c r="H349" s="3">
        <f t="shared" si="36"/>
        <v>1</v>
      </c>
      <c r="I349" s="3" t="b">
        <f t="shared" si="41"/>
        <v>1</v>
      </c>
      <c r="K349" s="3">
        <f t="shared" si="37"/>
        <v>0</v>
      </c>
      <c r="L349" s="3" t="b">
        <f t="shared" si="42"/>
        <v>1</v>
      </c>
    </row>
    <row r="350" spans="1:12" s="27" customFormat="1" x14ac:dyDescent="0.4">
      <c r="A350"/>
      <c r="B350"/>
      <c r="C350" s="23">
        <f t="shared" si="43"/>
        <v>236</v>
      </c>
      <c r="D350" s="3">
        <f t="shared" si="38"/>
        <v>55696</v>
      </c>
      <c r="E350" s="3">
        <f t="shared" si="44"/>
        <v>144</v>
      </c>
      <c r="F350" s="3" t="b">
        <f t="shared" si="40"/>
        <v>1</v>
      </c>
      <c r="H350" s="3">
        <f t="shared" si="36"/>
        <v>4</v>
      </c>
      <c r="I350" s="3" t="b">
        <f t="shared" si="41"/>
        <v>1</v>
      </c>
      <c r="K350" s="3">
        <f t="shared" si="37"/>
        <v>1</v>
      </c>
      <c r="L350" s="3" t="b">
        <f t="shared" si="42"/>
        <v>1</v>
      </c>
    </row>
    <row r="351" spans="1:12" s="27" customFormat="1" x14ac:dyDescent="0.4">
      <c r="A351"/>
      <c r="B351"/>
      <c r="C351" s="23">
        <f t="shared" si="43"/>
        <v>237</v>
      </c>
      <c r="D351" s="3">
        <f t="shared" si="38"/>
        <v>56169</v>
      </c>
      <c r="E351" s="3">
        <f t="shared" si="44"/>
        <v>105</v>
      </c>
      <c r="F351" s="3" t="b">
        <f t="shared" si="40"/>
        <v>1</v>
      </c>
      <c r="H351" s="3">
        <f t="shared" si="36"/>
        <v>0</v>
      </c>
      <c r="I351" s="3" t="b">
        <f t="shared" si="41"/>
        <v>1</v>
      </c>
      <c r="K351" s="3">
        <f t="shared" si="37"/>
        <v>4</v>
      </c>
      <c r="L351" s="3" t="b">
        <f t="shared" si="42"/>
        <v>1</v>
      </c>
    </row>
    <row r="352" spans="1:12" s="27" customFormat="1" x14ac:dyDescent="0.4">
      <c r="A352"/>
      <c r="B352"/>
      <c r="C352" s="23">
        <f t="shared" si="43"/>
        <v>238</v>
      </c>
      <c r="D352" s="3">
        <f t="shared" si="38"/>
        <v>56644</v>
      </c>
      <c r="E352" s="3">
        <f t="shared" si="44"/>
        <v>68</v>
      </c>
      <c r="F352" s="3" t="b">
        <f t="shared" si="40"/>
        <v>1</v>
      </c>
      <c r="H352" s="3">
        <f t="shared" si="36"/>
        <v>7</v>
      </c>
      <c r="I352" s="3" t="b">
        <f t="shared" si="41"/>
        <v>1</v>
      </c>
      <c r="K352" s="3">
        <f t="shared" si="37"/>
        <v>4</v>
      </c>
      <c r="L352" s="3" t="b">
        <f t="shared" si="42"/>
        <v>1</v>
      </c>
    </row>
    <row r="353" spans="1:12" s="27" customFormat="1" x14ac:dyDescent="0.4">
      <c r="A353"/>
      <c r="B353"/>
      <c r="C353" s="23">
        <f t="shared" si="43"/>
        <v>239</v>
      </c>
      <c r="D353" s="3">
        <f t="shared" si="38"/>
        <v>57121</v>
      </c>
      <c r="E353" s="3">
        <f t="shared" si="44"/>
        <v>33</v>
      </c>
      <c r="F353" s="3" t="b">
        <f t="shared" si="40"/>
        <v>1</v>
      </c>
      <c r="H353" s="3">
        <f t="shared" si="36"/>
        <v>7</v>
      </c>
      <c r="I353" s="3" t="b">
        <f t="shared" si="41"/>
        <v>1</v>
      </c>
      <c r="K353" s="3">
        <f t="shared" si="37"/>
        <v>1</v>
      </c>
      <c r="L353" s="3" t="b">
        <f t="shared" si="42"/>
        <v>1</v>
      </c>
    </row>
    <row r="354" spans="1:12" s="27" customFormat="1" x14ac:dyDescent="0.4">
      <c r="A354"/>
      <c r="B354"/>
      <c r="C354" s="23">
        <f t="shared" si="43"/>
        <v>240</v>
      </c>
      <c r="D354" s="3">
        <f t="shared" si="38"/>
        <v>57600</v>
      </c>
      <c r="E354" s="3">
        <f t="shared" si="44"/>
        <v>0</v>
      </c>
      <c r="F354" s="3" t="b">
        <f t="shared" si="40"/>
        <v>1</v>
      </c>
      <c r="H354" s="3">
        <f t="shared" si="36"/>
        <v>0</v>
      </c>
      <c r="I354" s="3" t="b">
        <f t="shared" si="41"/>
        <v>1</v>
      </c>
      <c r="K354" s="3">
        <f t="shared" si="37"/>
        <v>0</v>
      </c>
      <c r="L354" s="3" t="b">
        <f t="shared" si="42"/>
        <v>1</v>
      </c>
    </row>
    <row r="355" spans="1:12" s="27" customFormat="1" x14ac:dyDescent="0.4">
      <c r="A355"/>
      <c r="B355"/>
      <c r="C355" s="23">
        <f t="shared" si="43"/>
        <v>241</v>
      </c>
      <c r="D355" s="3">
        <f t="shared" si="38"/>
        <v>58081</v>
      </c>
      <c r="E355" s="3">
        <f t="shared" si="44"/>
        <v>225</v>
      </c>
      <c r="F355" s="3" t="b">
        <f t="shared" si="40"/>
        <v>0</v>
      </c>
      <c r="H355" s="3">
        <f t="shared" si="36"/>
        <v>4</v>
      </c>
      <c r="I355" s="3" t="b">
        <f t="shared" si="41"/>
        <v>1</v>
      </c>
      <c r="K355" s="3">
        <f t="shared" si="37"/>
        <v>1</v>
      </c>
      <c r="L355" s="3" t="b">
        <f t="shared" si="42"/>
        <v>1</v>
      </c>
    </row>
    <row r="356" spans="1:12" s="27" customFormat="1" x14ac:dyDescent="0.4">
      <c r="A356"/>
      <c r="B356"/>
      <c r="C356" s="23">
        <f t="shared" si="43"/>
        <v>242</v>
      </c>
      <c r="D356" s="3">
        <f t="shared" si="38"/>
        <v>58564</v>
      </c>
      <c r="E356" s="3">
        <f t="shared" si="44"/>
        <v>196</v>
      </c>
      <c r="F356" s="3" t="b">
        <f t="shared" si="40"/>
        <v>1</v>
      </c>
      <c r="H356" s="3">
        <f t="shared" si="36"/>
        <v>1</v>
      </c>
      <c r="I356" s="3" t="b">
        <f t="shared" si="41"/>
        <v>1</v>
      </c>
      <c r="K356" s="3">
        <f t="shared" si="37"/>
        <v>4</v>
      </c>
      <c r="L356" s="3" t="b">
        <f t="shared" si="42"/>
        <v>1</v>
      </c>
    </row>
    <row r="357" spans="1:12" s="27" customFormat="1" x14ac:dyDescent="0.4">
      <c r="A357"/>
      <c r="B357"/>
      <c r="C357" s="23">
        <f t="shared" si="43"/>
        <v>243</v>
      </c>
      <c r="D357" s="3">
        <f t="shared" si="38"/>
        <v>59049</v>
      </c>
      <c r="E357" s="3">
        <f t="shared" si="44"/>
        <v>169</v>
      </c>
      <c r="F357" s="3" t="b">
        <f t="shared" si="40"/>
        <v>1</v>
      </c>
      <c r="H357" s="3">
        <f t="shared" si="36"/>
        <v>0</v>
      </c>
      <c r="I357" s="3" t="b">
        <f t="shared" si="41"/>
        <v>1</v>
      </c>
      <c r="K357" s="3">
        <f t="shared" si="37"/>
        <v>4</v>
      </c>
      <c r="L357" s="3" t="b">
        <f t="shared" si="42"/>
        <v>1</v>
      </c>
    </row>
    <row r="358" spans="1:12" s="27" customFormat="1" x14ac:dyDescent="0.4">
      <c r="A358"/>
      <c r="B358"/>
      <c r="C358" s="23">
        <f t="shared" si="43"/>
        <v>244</v>
      </c>
      <c r="D358" s="3">
        <f t="shared" si="38"/>
        <v>59536</v>
      </c>
      <c r="E358" s="3">
        <f t="shared" si="44"/>
        <v>144</v>
      </c>
      <c r="F358" s="3" t="b">
        <f t="shared" si="40"/>
        <v>1</v>
      </c>
      <c r="H358" s="3">
        <f t="shared" si="36"/>
        <v>1</v>
      </c>
      <c r="I358" s="3" t="b">
        <f t="shared" si="41"/>
        <v>1</v>
      </c>
      <c r="K358" s="3">
        <f t="shared" si="37"/>
        <v>1</v>
      </c>
      <c r="L358" s="3" t="b">
        <f t="shared" si="42"/>
        <v>1</v>
      </c>
    </row>
    <row r="359" spans="1:12" s="27" customFormat="1" x14ac:dyDescent="0.4">
      <c r="A359"/>
      <c r="B359"/>
      <c r="C359" s="23">
        <f t="shared" si="43"/>
        <v>245</v>
      </c>
      <c r="D359" s="3">
        <f t="shared" si="38"/>
        <v>60025</v>
      </c>
      <c r="E359" s="3">
        <f t="shared" si="44"/>
        <v>121</v>
      </c>
      <c r="F359" s="3" t="b">
        <f t="shared" si="40"/>
        <v>1</v>
      </c>
      <c r="H359" s="3">
        <f t="shared" si="36"/>
        <v>4</v>
      </c>
      <c r="I359" s="3" t="b">
        <f t="shared" si="41"/>
        <v>1</v>
      </c>
      <c r="K359" s="3">
        <f t="shared" si="37"/>
        <v>0</v>
      </c>
      <c r="L359" s="3" t="b">
        <f t="shared" si="42"/>
        <v>1</v>
      </c>
    </row>
    <row r="360" spans="1:12" s="27" customFormat="1" x14ac:dyDescent="0.4">
      <c r="A360"/>
      <c r="B360"/>
      <c r="C360" s="23">
        <f t="shared" si="43"/>
        <v>246</v>
      </c>
      <c r="D360" s="3">
        <f t="shared" si="38"/>
        <v>60516</v>
      </c>
      <c r="E360" s="3">
        <f t="shared" si="44"/>
        <v>100</v>
      </c>
      <c r="F360" s="3" t="b">
        <f t="shared" si="40"/>
        <v>1</v>
      </c>
      <c r="H360" s="3">
        <f t="shared" si="36"/>
        <v>0</v>
      </c>
      <c r="I360" s="3" t="b">
        <f t="shared" si="41"/>
        <v>1</v>
      </c>
      <c r="K360" s="3">
        <f t="shared" si="37"/>
        <v>1</v>
      </c>
      <c r="L360" s="3" t="b">
        <f t="shared" si="42"/>
        <v>1</v>
      </c>
    </row>
    <row r="361" spans="1:12" s="27" customFormat="1" x14ac:dyDescent="0.4">
      <c r="A361"/>
      <c r="B361"/>
      <c r="C361" s="23">
        <f t="shared" si="43"/>
        <v>247</v>
      </c>
      <c r="D361" s="3">
        <f t="shared" si="38"/>
        <v>61009</v>
      </c>
      <c r="E361" s="3">
        <f t="shared" si="44"/>
        <v>81</v>
      </c>
      <c r="F361" s="3" t="b">
        <f t="shared" si="40"/>
        <v>1</v>
      </c>
      <c r="H361" s="3">
        <f t="shared" si="36"/>
        <v>7</v>
      </c>
      <c r="I361" s="3" t="b">
        <f t="shared" si="41"/>
        <v>1</v>
      </c>
      <c r="K361" s="3">
        <f t="shared" si="37"/>
        <v>4</v>
      </c>
      <c r="L361" s="3" t="b">
        <f t="shared" si="42"/>
        <v>1</v>
      </c>
    </row>
    <row r="362" spans="1:12" s="27" customFormat="1" x14ac:dyDescent="0.4">
      <c r="A362"/>
      <c r="B362"/>
      <c r="C362" s="23">
        <f t="shared" si="43"/>
        <v>248</v>
      </c>
      <c r="D362" s="3">
        <f t="shared" si="38"/>
        <v>61504</v>
      </c>
      <c r="E362" s="3">
        <f t="shared" si="44"/>
        <v>64</v>
      </c>
      <c r="F362" s="3" t="b">
        <f t="shared" si="40"/>
        <v>1</v>
      </c>
      <c r="H362" s="3">
        <f t="shared" si="36"/>
        <v>7</v>
      </c>
      <c r="I362" s="3" t="b">
        <f t="shared" si="41"/>
        <v>1</v>
      </c>
      <c r="K362" s="3">
        <f t="shared" si="37"/>
        <v>4</v>
      </c>
      <c r="L362" s="3" t="b">
        <f t="shared" si="42"/>
        <v>1</v>
      </c>
    </row>
    <row r="363" spans="1:12" s="27" customFormat="1" x14ac:dyDescent="0.4">
      <c r="A363"/>
      <c r="B363"/>
      <c r="C363" s="23">
        <f t="shared" si="43"/>
        <v>249</v>
      </c>
      <c r="D363" s="3">
        <f t="shared" si="38"/>
        <v>62001</v>
      </c>
      <c r="E363" s="3">
        <f t="shared" si="44"/>
        <v>49</v>
      </c>
      <c r="F363" s="3" t="b">
        <f t="shared" si="40"/>
        <v>0</v>
      </c>
      <c r="H363" s="3">
        <f t="shared" si="36"/>
        <v>0</v>
      </c>
      <c r="I363" s="3" t="b">
        <f t="shared" si="41"/>
        <v>1</v>
      </c>
      <c r="K363" s="3">
        <f t="shared" si="37"/>
        <v>1</v>
      </c>
      <c r="L363" s="3" t="b">
        <f t="shared" si="42"/>
        <v>1</v>
      </c>
    </row>
    <row r="364" spans="1:12" s="27" customFormat="1" x14ac:dyDescent="0.4">
      <c r="A364"/>
      <c r="B364"/>
      <c r="C364" s="23">
        <f t="shared" si="43"/>
        <v>250</v>
      </c>
      <c r="D364" s="3">
        <f t="shared" si="38"/>
        <v>62500</v>
      </c>
      <c r="E364" s="3">
        <f t="shared" si="44"/>
        <v>36</v>
      </c>
      <c r="F364" s="3" t="b">
        <f t="shared" si="40"/>
        <v>1</v>
      </c>
      <c r="H364" s="3">
        <f t="shared" si="36"/>
        <v>4</v>
      </c>
      <c r="I364" s="3" t="b">
        <f t="shared" si="41"/>
        <v>1</v>
      </c>
      <c r="K364" s="3">
        <f t="shared" si="37"/>
        <v>0</v>
      </c>
      <c r="L364" s="3" t="b">
        <f t="shared" si="42"/>
        <v>1</v>
      </c>
    </row>
    <row r="365" spans="1:12" s="27" customFormat="1" x14ac:dyDescent="0.4">
      <c r="A365"/>
      <c r="B365"/>
      <c r="C365" s="23">
        <f t="shared" si="43"/>
        <v>251</v>
      </c>
      <c r="D365" s="3">
        <f t="shared" si="38"/>
        <v>63001</v>
      </c>
      <c r="E365" s="3">
        <f t="shared" si="44"/>
        <v>25</v>
      </c>
      <c r="F365" s="3" t="b">
        <f t="shared" si="40"/>
        <v>1</v>
      </c>
      <c r="H365" s="3">
        <f t="shared" si="36"/>
        <v>1</v>
      </c>
      <c r="I365" s="3" t="b">
        <f t="shared" si="41"/>
        <v>1</v>
      </c>
      <c r="K365" s="3">
        <f t="shared" si="37"/>
        <v>1</v>
      </c>
      <c r="L365" s="3" t="b">
        <f t="shared" si="42"/>
        <v>1</v>
      </c>
    </row>
    <row r="366" spans="1:12" s="27" customFormat="1" x14ac:dyDescent="0.4">
      <c r="A366"/>
      <c r="B366"/>
      <c r="C366" s="23">
        <f t="shared" si="43"/>
        <v>252</v>
      </c>
      <c r="D366" s="3">
        <f t="shared" si="38"/>
        <v>63504</v>
      </c>
      <c r="E366" s="3">
        <f t="shared" si="44"/>
        <v>16</v>
      </c>
      <c r="F366" s="3" t="b">
        <f t="shared" si="40"/>
        <v>1</v>
      </c>
      <c r="H366" s="3">
        <f t="shared" si="36"/>
        <v>0</v>
      </c>
      <c r="I366" s="3" t="b">
        <f t="shared" si="41"/>
        <v>1</v>
      </c>
      <c r="K366" s="3">
        <f t="shared" si="37"/>
        <v>4</v>
      </c>
      <c r="L366" s="3" t="b">
        <f t="shared" si="42"/>
        <v>1</v>
      </c>
    </row>
    <row r="367" spans="1:12" s="27" customFormat="1" x14ac:dyDescent="0.4">
      <c r="A367"/>
      <c r="B367"/>
      <c r="C367" s="23">
        <f t="shared" si="43"/>
        <v>253</v>
      </c>
      <c r="D367" s="3">
        <f t="shared" si="38"/>
        <v>64009</v>
      </c>
      <c r="E367" s="3">
        <f t="shared" si="44"/>
        <v>9</v>
      </c>
      <c r="F367" s="3" t="b">
        <f t="shared" si="40"/>
        <v>1</v>
      </c>
      <c r="H367" s="3">
        <f t="shared" si="36"/>
        <v>1</v>
      </c>
      <c r="I367" s="3" t="b">
        <f t="shared" si="41"/>
        <v>1</v>
      </c>
      <c r="K367" s="3">
        <f t="shared" si="37"/>
        <v>4</v>
      </c>
      <c r="L367" s="3" t="b">
        <f t="shared" si="42"/>
        <v>1</v>
      </c>
    </row>
    <row r="368" spans="1:12" s="27" customFormat="1" x14ac:dyDescent="0.4">
      <c r="A368"/>
      <c r="B368"/>
      <c r="C368" s="23">
        <f t="shared" si="43"/>
        <v>254</v>
      </c>
      <c r="D368" s="3">
        <f t="shared" si="38"/>
        <v>64516</v>
      </c>
      <c r="E368" s="3">
        <f t="shared" si="44"/>
        <v>4</v>
      </c>
      <c r="F368" s="3" t="b">
        <f t="shared" si="40"/>
        <v>1</v>
      </c>
      <c r="H368" s="3">
        <f t="shared" si="36"/>
        <v>4</v>
      </c>
      <c r="I368" s="3" t="b">
        <f t="shared" si="41"/>
        <v>1</v>
      </c>
      <c r="K368" s="3">
        <f t="shared" si="37"/>
        <v>1</v>
      </c>
      <c r="L368" s="3" t="b">
        <f t="shared" si="42"/>
        <v>1</v>
      </c>
    </row>
    <row r="369" spans="1:12" s="27" customFormat="1" x14ac:dyDescent="0.4">
      <c r="A369"/>
      <c r="B369"/>
      <c r="C369" s="23">
        <f t="shared" ref="C369" si="45">C368+1</f>
        <v>255</v>
      </c>
      <c r="D369" s="3">
        <f t="shared" si="38"/>
        <v>65025</v>
      </c>
      <c r="E369" s="3">
        <f t="shared" si="44"/>
        <v>1</v>
      </c>
      <c r="F369" s="3" t="b">
        <f t="shared" si="40"/>
        <v>1</v>
      </c>
      <c r="H369" s="3">
        <f t="shared" si="36"/>
        <v>0</v>
      </c>
      <c r="I369" s="3" t="b">
        <f t="shared" si="41"/>
        <v>1</v>
      </c>
      <c r="K369" s="3">
        <f t="shared" si="37"/>
        <v>0</v>
      </c>
      <c r="L369" s="3" t="b">
        <f t="shared" si="42"/>
        <v>1</v>
      </c>
    </row>
    <row r="371" spans="1:12" x14ac:dyDescent="0.4">
      <c r="A371" t="s">
        <v>112</v>
      </c>
    </row>
    <row r="372" spans="1:12" x14ac:dyDescent="0.4">
      <c r="C372" s="23" t="s">
        <v>109</v>
      </c>
      <c r="D372" s="20" t="s">
        <v>110</v>
      </c>
      <c r="E372" s="20" t="s">
        <v>111</v>
      </c>
    </row>
    <row r="373" spans="1:12" x14ac:dyDescent="0.4">
      <c r="B373" s="23">
        <v>1</v>
      </c>
      <c r="C373" s="3">
        <v>0</v>
      </c>
      <c r="D373" s="3">
        <v>0</v>
      </c>
      <c r="E373" s="3">
        <v>0</v>
      </c>
    </row>
    <row r="374" spans="1:12" x14ac:dyDescent="0.4">
      <c r="B374" s="23">
        <v>2</v>
      </c>
      <c r="C374" s="3">
        <f t="array" ref="C374">SMALL($E$114:$E$369,SUM(COUNTIF($E$114:$E$369,C$373:C373))+1)</f>
        <v>1</v>
      </c>
      <c r="D374" s="3">
        <f t="array" ref="D374">SMALL($H$114:$H$369,SUM(COUNTIF($H$114:$H$369,D$373:D373))+1)</f>
        <v>1</v>
      </c>
      <c r="E374" s="3">
        <f t="array" ref="E374">SMALL($K$114:$K$369,SUM(COUNTIF($K$114:$K$369,E$373:E373))+1)</f>
        <v>1</v>
      </c>
    </row>
    <row r="375" spans="1:12" x14ac:dyDescent="0.4">
      <c r="B375" s="23">
        <v>3</v>
      </c>
      <c r="C375" s="3">
        <f t="array" ref="C375">SMALL($E$114:$E$369,SUM(COUNTIF($E$114:$E$369,C$373:C374))+1)</f>
        <v>4</v>
      </c>
      <c r="D375" s="3">
        <f t="array" ref="D375">SMALL($H$114:$H$369,SUM(COUNTIF($H$114:$H$369,D$373:D374))+1)</f>
        <v>4</v>
      </c>
      <c r="E375" s="3">
        <f t="array" ref="E375">SMALL($K$114:$K$369,SUM(COUNTIF($K$114:$K$369,E$373:E374))+1)</f>
        <v>4</v>
      </c>
    </row>
    <row r="376" spans="1:12" x14ac:dyDescent="0.4">
      <c r="B376" s="23">
        <v>4</v>
      </c>
      <c r="C376" s="3">
        <f t="array" ref="C376">SMALL($E$114:$E$369,SUM(COUNTIF($E$114:$E$369,C$373:C375))+1)</f>
        <v>9</v>
      </c>
      <c r="D376" s="3">
        <f t="array" ref="D376">SMALL($H$114:$H$369,SUM(COUNTIF($H$114:$H$369,D$373:D375))+1)</f>
        <v>7</v>
      </c>
      <c r="E376" s="3"/>
    </row>
    <row r="377" spans="1:12" x14ac:dyDescent="0.4">
      <c r="B377" s="23">
        <v>5</v>
      </c>
      <c r="C377" s="3">
        <f t="array" ref="C377">SMALL($E$114:$E$369,SUM(COUNTIF($E$114:$E$369,C$373:C376))+1)</f>
        <v>16</v>
      </c>
      <c r="D377" s="3"/>
      <c r="E377" s="3"/>
    </row>
    <row r="378" spans="1:12" x14ac:dyDescent="0.4">
      <c r="B378" s="23">
        <v>6</v>
      </c>
      <c r="C378" s="3">
        <f t="array" ref="C378">SMALL($E$114:$E$369,SUM(COUNTIF($E$114:$E$369,C$373:C377))+1)</f>
        <v>17</v>
      </c>
      <c r="D378" s="3"/>
      <c r="E378" s="3"/>
    </row>
    <row r="379" spans="1:12" x14ac:dyDescent="0.4">
      <c r="B379" s="23">
        <v>7</v>
      </c>
      <c r="C379" s="3">
        <f t="array" ref="C379">SMALL($E$114:$E$369,SUM(COUNTIF($E$114:$E$369,C$373:C378))+1)</f>
        <v>25</v>
      </c>
      <c r="D379" s="3"/>
      <c r="E379" s="3"/>
    </row>
    <row r="380" spans="1:12" x14ac:dyDescent="0.4">
      <c r="B380" s="23">
        <v>8</v>
      </c>
      <c r="C380" s="3">
        <f t="array" ref="C380">SMALL($E$114:$E$369,SUM(COUNTIF($E$114:$E$369,C$373:C379))+1)</f>
        <v>33</v>
      </c>
      <c r="D380" s="3"/>
      <c r="E380" s="3"/>
    </row>
    <row r="381" spans="1:12" x14ac:dyDescent="0.4">
      <c r="B381" s="23">
        <v>9</v>
      </c>
      <c r="C381" s="3">
        <f t="array" ref="C381">SMALL($E$114:$E$369,SUM(COUNTIF($E$114:$E$369,C$373:C380))+1)</f>
        <v>36</v>
      </c>
      <c r="D381" s="3"/>
      <c r="E381" s="3"/>
    </row>
    <row r="382" spans="1:12" x14ac:dyDescent="0.4">
      <c r="B382" s="23">
        <v>10</v>
      </c>
      <c r="C382" s="3">
        <f t="array" ref="C382">SMALL($E$114:$E$369,SUM(COUNTIF($E$114:$E$369,C$373:C381))+1)</f>
        <v>41</v>
      </c>
      <c r="D382" s="3"/>
      <c r="E382" s="3"/>
    </row>
    <row r="383" spans="1:12" x14ac:dyDescent="0.4">
      <c r="B383" s="23">
        <v>11</v>
      </c>
      <c r="C383" s="3">
        <f t="array" ref="C383">SMALL($E$114:$E$369,SUM(COUNTIF($E$114:$E$369,C$373:C382))+1)</f>
        <v>49</v>
      </c>
      <c r="D383" s="3"/>
      <c r="E383" s="3"/>
    </row>
    <row r="384" spans="1:12" x14ac:dyDescent="0.4">
      <c r="B384" s="23">
        <v>12</v>
      </c>
      <c r="C384" s="3">
        <f t="array" ref="C384">SMALL($E$114:$E$369,SUM(COUNTIF($E$114:$E$369,C$373:C383))+1)</f>
        <v>57</v>
      </c>
      <c r="D384" s="3"/>
      <c r="E384" s="3"/>
    </row>
    <row r="385" spans="2:5" x14ac:dyDescent="0.4">
      <c r="B385" s="23">
        <v>13</v>
      </c>
      <c r="C385" s="3">
        <f t="array" ref="C385">SMALL($E$114:$E$369,SUM(COUNTIF($E$114:$E$369,C$373:C384))+1)</f>
        <v>64</v>
      </c>
      <c r="D385" s="3"/>
      <c r="E385" s="3"/>
    </row>
    <row r="386" spans="2:5" x14ac:dyDescent="0.4">
      <c r="B386" s="23">
        <v>14</v>
      </c>
      <c r="C386" s="3">
        <f t="array" ref="C386">SMALL($E$114:$E$369,SUM(COUNTIF($E$114:$E$369,C$373:C385))+1)</f>
        <v>65</v>
      </c>
      <c r="D386" s="3"/>
      <c r="E386" s="3"/>
    </row>
    <row r="387" spans="2:5" x14ac:dyDescent="0.4">
      <c r="B387" s="23">
        <v>15</v>
      </c>
      <c r="C387" s="3">
        <f t="array" ref="C387">SMALL($E$114:$E$369,SUM(COUNTIF($E$114:$E$369,C$373:C386))+1)</f>
        <v>68</v>
      </c>
      <c r="D387" s="3"/>
      <c r="E387" s="3"/>
    </row>
    <row r="388" spans="2:5" x14ac:dyDescent="0.4">
      <c r="B388" s="23">
        <v>16</v>
      </c>
      <c r="C388" s="3">
        <f t="array" ref="C388">SMALL($E$114:$E$369,SUM(COUNTIF($E$114:$E$369,C$373:C387))+1)</f>
        <v>73</v>
      </c>
      <c r="D388" s="3"/>
      <c r="E388" s="3"/>
    </row>
    <row r="389" spans="2:5" x14ac:dyDescent="0.4">
      <c r="B389" s="23">
        <v>17</v>
      </c>
      <c r="C389" s="3">
        <f t="array" ref="C389">SMALL($E$114:$E$369,SUM(COUNTIF($E$114:$E$369,C$373:C388))+1)</f>
        <v>81</v>
      </c>
      <c r="D389" s="3"/>
      <c r="E389" s="3"/>
    </row>
    <row r="390" spans="2:5" x14ac:dyDescent="0.4">
      <c r="B390" s="23">
        <v>18</v>
      </c>
      <c r="C390" s="3">
        <f t="array" ref="C390">SMALL($E$114:$E$369,SUM(COUNTIF($E$114:$E$369,C$373:C389))+1)</f>
        <v>89</v>
      </c>
      <c r="D390" s="3"/>
      <c r="E390" s="3"/>
    </row>
    <row r="391" spans="2:5" x14ac:dyDescent="0.4">
      <c r="B391" s="23">
        <v>19</v>
      </c>
      <c r="C391" s="3">
        <f t="array" ref="C391">SMALL($E$114:$E$369,SUM(COUNTIF($E$114:$E$369,C$373:C390))+1)</f>
        <v>97</v>
      </c>
      <c r="D391" s="3"/>
      <c r="E391" s="3"/>
    </row>
    <row r="392" spans="2:5" x14ac:dyDescent="0.4">
      <c r="B392" s="23">
        <v>20</v>
      </c>
      <c r="C392" s="3">
        <f t="array" ref="C392">SMALL($E$114:$E$369,SUM(COUNTIF($E$114:$E$369,C$373:C391))+1)</f>
        <v>100</v>
      </c>
      <c r="D392" s="3"/>
      <c r="E392" s="3"/>
    </row>
    <row r="393" spans="2:5" x14ac:dyDescent="0.4">
      <c r="B393" s="23">
        <v>21</v>
      </c>
      <c r="C393" s="3">
        <f t="array" ref="C393">SMALL($E$114:$E$369,SUM(COUNTIF($E$114:$E$369,C$373:C392))+1)</f>
        <v>105</v>
      </c>
      <c r="D393" s="3"/>
      <c r="E393" s="3"/>
    </row>
    <row r="394" spans="2:5" x14ac:dyDescent="0.4">
      <c r="B394" s="23">
        <v>22</v>
      </c>
      <c r="C394" s="3">
        <f t="array" ref="C394">SMALL($E$114:$E$369,SUM(COUNTIF($E$114:$E$369,C$373:C393))+1)</f>
        <v>113</v>
      </c>
      <c r="D394" s="3"/>
      <c r="E394" s="3"/>
    </row>
    <row r="395" spans="2:5" x14ac:dyDescent="0.4">
      <c r="B395" s="23">
        <v>23</v>
      </c>
      <c r="C395" s="3">
        <f t="array" ref="C395">SMALL($E$114:$E$369,SUM(COUNTIF($E$114:$E$369,C$373:C394))+1)</f>
        <v>121</v>
      </c>
      <c r="D395" s="3"/>
      <c r="E395" s="3"/>
    </row>
    <row r="396" spans="2:5" x14ac:dyDescent="0.4">
      <c r="B396" s="23">
        <v>24</v>
      </c>
      <c r="C396" s="3">
        <f t="array" ref="C396">SMALL($E$114:$E$369,SUM(COUNTIF($E$114:$E$369,C$373:C395))+1)</f>
        <v>129</v>
      </c>
      <c r="D396" s="3"/>
      <c r="E396" s="3"/>
    </row>
    <row r="397" spans="2:5" x14ac:dyDescent="0.4">
      <c r="B397" s="23">
        <v>25</v>
      </c>
      <c r="C397" s="3">
        <f t="array" ref="C397">SMALL($E$114:$E$369,SUM(COUNTIF($E$114:$E$369,C$373:C396))+1)</f>
        <v>132</v>
      </c>
      <c r="D397" s="3"/>
      <c r="E397" s="3"/>
    </row>
    <row r="398" spans="2:5" x14ac:dyDescent="0.4">
      <c r="B398" s="23">
        <v>26</v>
      </c>
      <c r="C398" s="3">
        <f t="array" ref="C398">SMALL($E$114:$E$369,SUM(COUNTIF($E$114:$E$369,C$373:C397))+1)</f>
        <v>137</v>
      </c>
      <c r="D398" s="3"/>
      <c r="E398" s="3"/>
    </row>
    <row r="399" spans="2:5" x14ac:dyDescent="0.4">
      <c r="B399" s="23">
        <v>27</v>
      </c>
      <c r="C399" s="3">
        <f t="array" ref="C399">SMALL($E$114:$E$369,SUM(COUNTIF($E$114:$E$369,C$373:C398))+1)</f>
        <v>144</v>
      </c>
      <c r="D399" s="3"/>
      <c r="E399" s="3"/>
    </row>
    <row r="400" spans="2:5" x14ac:dyDescent="0.4">
      <c r="B400" s="23">
        <v>28</v>
      </c>
      <c r="C400" s="3">
        <f t="array" ref="C400">SMALL($E$114:$E$369,SUM(COUNTIF($E$114:$E$369,C$373:C399))+1)</f>
        <v>145</v>
      </c>
      <c r="D400" s="3"/>
      <c r="E400" s="3"/>
    </row>
    <row r="401" spans="2:5" x14ac:dyDescent="0.4">
      <c r="B401" s="23">
        <v>29</v>
      </c>
      <c r="C401" s="3">
        <f t="array" ref="C401">SMALL($E$114:$E$369,SUM(COUNTIF($E$114:$E$369,C$373:C400))+1)</f>
        <v>153</v>
      </c>
      <c r="D401" s="3"/>
      <c r="E401" s="3"/>
    </row>
    <row r="402" spans="2:5" x14ac:dyDescent="0.4">
      <c r="B402" s="23">
        <v>30</v>
      </c>
      <c r="C402" s="3">
        <f t="array" ref="C402">SMALL($E$114:$E$369,SUM(COUNTIF($E$114:$E$369,C$373:C401))+1)</f>
        <v>161</v>
      </c>
      <c r="D402" s="3"/>
      <c r="E402" s="3"/>
    </row>
    <row r="403" spans="2:5" x14ac:dyDescent="0.4">
      <c r="B403" s="23">
        <v>31</v>
      </c>
      <c r="C403" s="3">
        <f t="array" ref="C403">SMALL($E$114:$E$369,SUM(COUNTIF($E$114:$E$369,C$373:C402))+1)</f>
        <v>164</v>
      </c>
      <c r="D403" s="3"/>
      <c r="E403" s="3"/>
    </row>
    <row r="404" spans="2:5" x14ac:dyDescent="0.4">
      <c r="B404" s="23">
        <v>32</v>
      </c>
      <c r="C404" s="3">
        <f t="array" ref="C404">SMALL($E$114:$E$369,SUM(COUNTIF($E$114:$E$369,C$373:C403))+1)</f>
        <v>169</v>
      </c>
      <c r="D404" s="3"/>
      <c r="E404" s="3"/>
    </row>
    <row r="405" spans="2:5" x14ac:dyDescent="0.4">
      <c r="B405" s="23">
        <v>33</v>
      </c>
      <c r="C405" s="3">
        <f t="array" ref="C405">SMALL($E$114:$E$369,SUM(COUNTIF($E$114:$E$369,C$373:C404))+1)</f>
        <v>177</v>
      </c>
      <c r="D405" s="3"/>
      <c r="E405" s="3"/>
    </row>
    <row r="406" spans="2:5" x14ac:dyDescent="0.4">
      <c r="B406" s="23">
        <v>34</v>
      </c>
      <c r="C406" s="3">
        <f t="array" ref="C406">SMALL($E$114:$E$369,SUM(COUNTIF($E$114:$E$369,C$373:C405))+1)</f>
        <v>185</v>
      </c>
      <c r="D406" s="3"/>
      <c r="E406" s="3"/>
    </row>
    <row r="407" spans="2:5" x14ac:dyDescent="0.4">
      <c r="B407" s="23">
        <v>35</v>
      </c>
      <c r="C407" s="3">
        <f t="array" ref="C407">SMALL($E$114:$E$369,SUM(COUNTIF($E$114:$E$369,C$373:C406))+1)</f>
        <v>193</v>
      </c>
      <c r="D407" s="3"/>
      <c r="E407" s="3"/>
    </row>
    <row r="408" spans="2:5" x14ac:dyDescent="0.4">
      <c r="B408" s="23">
        <v>36</v>
      </c>
      <c r="C408" s="3">
        <f t="array" ref="C408">SMALL($E$114:$E$369,SUM(COUNTIF($E$114:$E$369,C$373:C407))+1)</f>
        <v>196</v>
      </c>
      <c r="D408" s="3"/>
      <c r="E408" s="3"/>
    </row>
    <row r="409" spans="2:5" x14ac:dyDescent="0.4">
      <c r="B409" s="23">
        <v>37</v>
      </c>
      <c r="C409" s="3">
        <f t="array" ref="C409">SMALL($E$114:$E$369,SUM(COUNTIF($E$114:$E$369,C$373:C408))+1)</f>
        <v>201</v>
      </c>
      <c r="D409" s="3"/>
      <c r="E409" s="3"/>
    </row>
    <row r="410" spans="2:5" x14ac:dyDescent="0.4">
      <c r="B410" s="23">
        <v>38</v>
      </c>
      <c r="C410" s="3">
        <f t="array" ref="C410">SMALL($E$114:$E$369,SUM(COUNTIF($E$114:$E$369,C$373:C409))+1)</f>
        <v>209</v>
      </c>
      <c r="D410" s="3"/>
      <c r="E410" s="3"/>
    </row>
    <row r="411" spans="2:5" x14ac:dyDescent="0.4">
      <c r="B411" s="23">
        <v>39</v>
      </c>
      <c r="C411" s="3">
        <f t="array" ref="C411">SMALL($E$114:$E$369,SUM(COUNTIF($E$114:$E$369,C$373:C410))+1)</f>
        <v>217</v>
      </c>
      <c r="D411" s="3"/>
      <c r="E411" s="3"/>
    </row>
    <row r="412" spans="2:5" x14ac:dyDescent="0.4">
      <c r="B412" s="23">
        <v>40</v>
      </c>
      <c r="C412" s="3">
        <f t="array" ref="C412">SMALL($E$114:$E$369,SUM(COUNTIF($E$114:$E$369,C$373:C411))+1)</f>
        <v>225</v>
      </c>
      <c r="D412" s="3"/>
      <c r="E412" s="3"/>
    </row>
    <row r="413" spans="2:5" x14ac:dyDescent="0.4">
      <c r="B413" s="23">
        <v>41</v>
      </c>
      <c r="C413" s="3">
        <f t="array" ref="C413">SMALL($E$114:$E$369,SUM(COUNTIF($E$114:$E$369,C$373:C412))+1)</f>
        <v>228</v>
      </c>
      <c r="D413" s="3"/>
      <c r="E413" s="3"/>
    </row>
    <row r="414" spans="2:5" x14ac:dyDescent="0.4">
      <c r="B414" s="23">
        <v>42</v>
      </c>
      <c r="C414" s="3">
        <f t="array" ref="C414">SMALL($E$114:$E$369,SUM(COUNTIF($E$114:$E$369,C$373:C413))+1)</f>
        <v>233</v>
      </c>
      <c r="D414" s="3"/>
      <c r="E414" s="3"/>
    </row>
    <row r="415" spans="2:5" x14ac:dyDescent="0.4">
      <c r="B415" s="23">
        <v>43</v>
      </c>
      <c r="C415" s="3">
        <f t="array" ref="C415">SMALL($E$114:$E$369,SUM(COUNTIF($E$114:$E$369,C$373:C414))+1)</f>
        <v>241</v>
      </c>
      <c r="D415" s="3"/>
      <c r="E415" s="3"/>
    </row>
    <row r="416" spans="2:5" x14ac:dyDescent="0.4">
      <c r="B416" s="23">
        <v>44</v>
      </c>
      <c r="C416" s="3">
        <f t="array" ref="C416">SMALL($E$114:$E$369,SUM(COUNTIF($E$114:$E$369,C$373:C415))+1)</f>
        <v>249</v>
      </c>
      <c r="D416" s="3"/>
      <c r="E416" s="3"/>
    </row>
  </sheetData>
  <phoneticPr fontId="3"/>
  <conditionalFormatting sqref="F15:F20">
    <cfRule type="cellIs" dxfId="41" priority="11" operator="equal">
      <formula>TRUE</formula>
    </cfRule>
    <cfRule type="cellIs" dxfId="40" priority="12" operator="equal">
      <formula>FALSE</formula>
    </cfRule>
  </conditionalFormatting>
  <conditionalFormatting sqref="J27:J30">
    <cfRule type="cellIs" dxfId="39" priority="9" operator="equal">
      <formula>TRUE</formula>
    </cfRule>
    <cfRule type="cellIs" dxfId="38" priority="10" operator="equal">
      <formula>FALSE</formula>
    </cfRule>
  </conditionalFormatting>
  <conditionalFormatting sqref="J36:J39">
    <cfRule type="cellIs" dxfId="37" priority="7" operator="equal">
      <formula>TRUE</formula>
    </cfRule>
    <cfRule type="cellIs" dxfId="36" priority="8" operator="equal">
      <formula>FALSE</formula>
    </cfRule>
  </conditionalFormatting>
  <conditionalFormatting sqref="F46:F49">
    <cfRule type="cellIs" dxfId="35" priority="5" operator="equal">
      <formula>TRUE</formula>
    </cfRule>
    <cfRule type="cellIs" dxfId="34" priority="6" operator="equal">
      <formula>FALSE</formula>
    </cfRule>
  </conditionalFormatting>
  <conditionalFormatting sqref="F58:F62">
    <cfRule type="cellIs" dxfId="33" priority="3" operator="equal">
      <formula>TRUE</formula>
    </cfRule>
    <cfRule type="cellIs" dxfId="32" priority="4" operator="equal">
      <formula>FALSE</formula>
    </cfRule>
  </conditionalFormatting>
  <conditionalFormatting sqref="F78:F81">
    <cfRule type="cellIs" dxfId="31" priority="1" operator="equal">
      <formula>TRUE</formula>
    </cfRule>
    <cfRule type="cellIs" dxfId="30" priority="2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zoomScale="130" zoomScaleNormal="130" workbookViewId="0">
      <selection activeCell="E25" sqref="E25"/>
    </sheetView>
  </sheetViews>
  <sheetFormatPr defaultRowHeight="18.75" x14ac:dyDescent="0.4"/>
  <sheetData>
    <row r="1" spans="1:4" s="30" customFormat="1" ht="24.75" thickBot="1" x14ac:dyDescent="0.45">
      <c r="A1" s="30" t="s">
        <v>116</v>
      </c>
    </row>
    <row r="2" spans="1:4" ht="19.5" thickTop="1" x14ac:dyDescent="0.4"/>
    <row r="3" spans="1:4" x14ac:dyDescent="0.4">
      <c r="A3" t="s">
        <v>122</v>
      </c>
    </row>
    <row r="4" spans="1:4" x14ac:dyDescent="0.4">
      <c r="A4" t="s">
        <v>121</v>
      </c>
    </row>
    <row r="5" spans="1:4" x14ac:dyDescent="0.4">
      <c r="C5" t="s">
        <v>123</v>
      </c>
    </row>
    <row r="7" spans="1:4" x14ac:dyDescent="0.4">
      <c r="B7" t="s">
        <v>118</v>
      </c>
    </row>
    <row r="10" spans="1:4" x14ac:dyDescent="0.4">
      <c r="D10" t="s">
        <v>117</v>
      </c>
    </row>
    <row r="13" spans="1:4" x14ac:dyDescent="0.4">
      <c r="D13" t="s">
        <v>194</v>
      </c>
    </row>
    <row r="18" spans="2:5" x14ac:dyDescent="0.4">
      <c r="D18" t="s">
        <v>195</v>
      </c>
    </row>
    <row r="19" spans="2:5" x14ac:dyDescent="0.4">
      <c r="E19" t="s">
        <v>196</v>
      </c>
    </row>
    <row r="25" spans="2:5" x14ac:dyDescent="0.4">
      <c r="E25" t="s">
        <v>197</v>
      </c>
    </row>
    <row r="27" spans="2:5" x14ac:dyDescent="0.4">
      <c r="B27" t="s">
        <v>119</v>
      </c>
    </row>
    <row r="31" spans="2:5" x14ac:dyDescent="0.4">
      <c r="C31" t="s">
        <v>124</v>
      </c>
    </row>
    <row r="32" spans="2:5" x14ac:dyDescent="0.4">
      <c r="B32" t="s">
        <v>120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zoomScale="130" zoomScaleNormal="130" workbookViewId="0">
      <selection activeCell="A24" sqref="A24:XFD31"/>
    </sheetView>
  </sheetViews>
  <sheetFormatPr defaultRowHeight="18.75" x14ac:dyDescent="0.4"/>
  <cols>
    <col min="3" max="3" width="10.875" bestFit="1" customWidth="1"/>
    <col min="4" max="4" width="13.875" bestFit="1" customWidth="1"/>
    <col min="5" max="5" width="20.125" bestFit="1" customWidth="1"/>
    <col min="6" max="6" width="13.375" bestFit="1" customWidth="1"/>
    <col min="7" max="7" width="14.25" bestFit="1" customWidth="1"/>
  </cols>
  <sheetData>
    <row r="1" spans="1:3" s="30" customFormat="1" ht="24.75" thickBot="1" x14ac:dyDescent="0.45">
      <c r="A1" s="30" t="s">
        <v>125</v>
      </c>
    </row>
    <row r="2" spans="1:3" ht="19.5" thickTop="1" x14ac:dyDescent="0.4"/>
    <row r="3" spans="1:3" x14ac:dyDescent="0.4">
      <c r="A3" t="s">
        <v>126</v>
      </c>
    </row>
    <row r="7" spans="1:3" x14ac:dyDescent="0.4">
      <c r="B7" s="23" t="s">
        <v>127</v>
      </c>
      <c r="C7" s="3" t="s">
        <v>130</v>
      </c>
    </row>
    <row r="8" spans="1:3" x14ac:dyDescent="0.4">
      <c r="B8" s="20" t="s">
        <v>128</v>
      </c>
      <c r="C8" s="3" t="s">
        <v>129</v>
      </c>
    </row>
    <row r="10" spans="1:3" x14ac:dyDescent="0.4">
      <c r="B10" t="s">
        <v>137</v>
      </c>
    </row>
    <row r="16" spans="1:3" x14ac:dyDescent="0.4">
      <c r="B16" s="23" t="s">
        <v>183</v>
      </c>
      <c r="C16" s="23"/>
    </row>
    <row r="17" spans="1:16" x14ac:dyDescent="0.4">
      <c r="B17" s="23" t="s">
        <v>182</v>
      </c>
      <c r="C17" s="23" t="s">
        <v>59</v>
      </c>
    </row>
    <row r="18" spans="1:16" x14ac:dyDescent="0.4">
      <c r="B18" s="3">
        <v>16</v>
      </c>
      <c r="C18" s="3">
        <v>9</v>
      </c>
    </row>
    <row r="20" spans="1:16" x14ac:dyDescent="0.4">
      <c r="B20" s="23" t="s">
        <v>138</v>
      </c>
      <c r="C20" s="23" t="s">
        <v>133</v>
      </c>
      <c r="D20" s="23" t="s">
        <v>59</v>
      </c>
      <c r="E20" s="23" t="s">
        <v>134</v>
      </c>
      <c r="F20" s="23" t="s">
        <v>136</v>
      </c>
      <c r="G20" s="23" t="s">
        <v>135</v>
      </c>
      <c r="H20" s="23" t="s">
        <v>128</v>
      </c>
    </row>
    <row r="21" spans="1:16" x14ac:dyDescent="0.4">
      <c r="B21" s="23">
        <v>1</v>
      </c>
      <c r="C21" s="31" t="str">
        <f>"f(x)="&amp;K</f>
        <v>f(x)=16</v>
      </c>
      <c r="D21" s="23">
        <f>X</f>
        <v>9</v>
      </c>
      <c r="E21" s="23">
        <v>24</v>
      </c>
      <c r="F21" s="23">
        <v>0</v>
      </c>
      <c r="G21" s="3">
        <v>16</v>
      </c>
      <c r="H21" s="3">
        <v>0</v>
      </c>
    </row>
    <row r="22" spans="1:16" x14ac:dyDescent="0.4">
      <c r="B22" s="23">
        <v>2</v>
      </c>
      <c r="C22" s="32" t="s">
        <v>139</v>
      </c>
      <c r="D22" s="23">
        <f>X</f>
        <v>9</v>
      </c>
      <c r="E22" s="23">
        <v>42</v>
      </c>
      <c r="F22" s="23">
        <v>1</v>
      </c>
      <c r="G22" s="3">
        <f>D22</f>
        <v>9</v>
      </c>
      <c r="H22" s="3">
        <v>1</v>
      </c>
    </row>
    <row r="24" spans="1:16" x14ac:dyDescent="0.4">
      <c r="A24" t="s">
        <v>70</v>
      </c>
    </row>
    <row r="28" spans="1:16" x14ac:dyDescent="0.4">
      <c r="B28" s="23" t="s">
        <v>138</v>
      </c>
      <c r="C28" s="23" t="s">
        <v>140</v>
      </c>
      <c r="D28" s="23" t="s">
        <v>141</v>
      </c>
      <c r="E28" s="23" t="s">
        <v>133</v>
      </c>
      <c r="F28" s="23" t="s">
        <v>166</v>
      </c>
      <c r="G28" s="23" t="s">
        <v>59</v>
      </c>
      <c r="H28" s="23" t="s">
        <v>147</v>
      </c>
      <c r="I28" s="23" t="s">
        <v>148</v>
      </c>
      <c r="J28" s="23" t="s">
        <v>142</v>
      </c>
      <c r="K28" s="23" t="s">
        <v>77</v>
      </c>
      <c r="L28" s="23" t="s">
        <v>143</v>
      </c>
      <c r="M28" s="23" t="s">
        <v>79</v>
      </c>
      <c r="N28" s="23" t="s">
        <v>145</v>
      </c>
      <c r="O28" s="23" t="s">
        <v>146</v>
      </c>
      <c r="P28" s="20" t="s">
        <v>144</v>
      </c>
    </row>
    <row r="29" spans="1:16" x14ac:dyDescent="0.4">
      <c r="B29" s="23">
        <v>1</v>
      </c>
      <c r="C29" s="31" t="str">
        <f>"f(x)="&amp;K</f>
        <v>f(x)=16</v>
      </c>
      <c r="D29" s="31" t="str">
        <f>"f(x)="&amp;K</f>
        <v>f(x)=16</v>
      </c>
      <c r="E29" s="31" t="str">
        <f>"f(x)="&amp;K*2</f>
        <v>f(x)=32</v>
      </c>
      <c r="F29" s="31" t="s">
        <v>167</v>
      </c>
      <c r="G29" s="23">
        <f t="shared" ref="G29:G31" si="0">X</f>
        <v>9</v>
      </c>
      <c r="H29" s="23">
        <f>2*K</f>
        <v>32</v>
      </c>
      <c r="I29" s="31">
        <v>0</v>
      </c>
      <c r="J29" s="34">
        <f t="array" ref="J29:K29">G21:H21</f>
        <v>16</v>
      </c>
      <c r="K29" s="35">
        <v>0</v>
      </c>
      <c r="L29" s="34">
        <f t="array" ref="L29:M29">G21:H21</f>
        <v>16</v>
      </c>
      <c r="M29" s="35">
        <v>0</v>
      </c>
      <c r="N29" s="3">
        <f>J29+L29</f>
        <v>32</v>
      </c>
      <c r="O29" s="3">
        <f>K29+M29</f>
        <v>0</v>
      </c>
      <c r="P29" s="3" t="b">
        <f>AND(N29=H29,O29=I29)</f>
        <v>1</v>
      </c>
    </row>
    <row r="30" spans="1:16" x14ac:dyDescent="0.4">
      <c r="B30" s="23">
        <v>2</v>
      </c>
      <c r="C30" s="32" t="s">
        <v>139</v>
      </c>
      <c r="D30" s="31" t="str">
        <f>"f(x)="&amp;K</f>
        <v>f(x)=16</v>
      </c>
      <c r="E30" s="31" t="str">
        <f>"f(x)=x+"&amp;K</f>
        <v>f(x)=x+16</v>
      </c>
      <c r="F30" s="31" t="s">
        <v>168</v>
      </c>
      <c r="G30" s="23">
        <f t="shared" si="0"/>
        <v>9</v>
      </c>
      <c r="H30" s="23">
        <f>X+K</f>
        <v>25</v>
      </c>
      <c r="I30" s="31">
        <v>1</v>
      </c>
      <c r="J30" s="6">
        <f t="array" ref="J30:K30">G22:H22</f>
        <v>9</v>
      </c>
      <c r="K30" s="4">
        <v>1</v>
      </c>
      <c r="L30" s="10">
        <f t="array" ref="L30:M30">G21:H21</f>
        <v>16</v>
      </c>
      <c r="M30" s="3">
        <v>0</v>
      </c>
      <c r="N30" s="3">
        <f t="shared" ref="N30:N31" si="1">J30+L30</f>
        <v>25</v>
      </c>
      <c r="O30" s="3">
        <f t="shared" ref="O30:O31" si="2">K30+M30</f>
        <v>1</v>
      </c>
      <c r="P30" s="3" t="b">
        <f t="shared" ref="P30:P31" si="3">AND(N30=H30,O30=I30)</f>
        <v>1</v>
      </c>
    </row>
    <row r="31" spans="1:16" x14ac:dyDescent="0.4">
      <c r="B31" s="33">
        <v>3</v>
      </c>
      <c r="C31" s="32" t="s">
        <v>139</v>
      </c>
      <c r="D31" s="32" t="s">
        <v>139</v>
      </c>
      <c r="E31" s="32" t="s">
        <v>149</v>
      </c>
      <c r="F31" s="32" t="s">
        <v>169</v>
      </c>
      <c r="G31" s="23">
        <f t="shared" si="0"/>
        <v>9</v>
      </c>
      <c r="H31" s="33">
        <f>X*2</f>
        <v>18</v>
      </c>
      <c r="I31" s="33">
        <v>2</v>
      </c>
      <c r="J31" s="3">
        <f t="array" ref="J31:K31">G22:H22</f>
        <v>9</v>
      </c>
      <c r="K31" s="3">
        <v>1</v>
      </c>
      <c r="L31" s="3">
        <f t="array" ref="L31:M31">G22:H22</f>
        <v>9</v>
      </c>
      <c r="M31" s="3">
        <v>1</v>
      </c>
      <c r="N31" s="3">
        <f t="shared" si="1"/>
        <v>18</v>
      </c>
      <c r="O31" s="3">
        <f t="shared" si="2"/>
        <v>2</v>
      </c>
      <c r="P31" s="3" t="b">
        <f t="shared" si="3"/>
        <v>1</v>
      </c>
    </row>
    <row r="33" spans="1:16" x14ac:dyDescent="0.4">
      <c r="A33" t="s">
        <v>131</v>
      </c>
    </row>
    <row r="36" spans="1:16" x14ac:dyDescent="0.4">
      <c r="C36" t="s">
        <v>152</v>
      </c>
    </row>
    <row r="38" spans="1:16" x14ac:dyDescent="0.4">
      <c r="B38" s="23" t="s">
        <v>138</v>
      </c>
      <c r="C38" s="23" t="s">
        <v>140</v>
      </c>
      <c r="D38" s="23" t="s">
        <v>141</v>
      </c>
      <c r="E38" s="23" t="s">
        <v>133</v>
      </c>
      <c r="F38" s="23" t="s">
        <v>163</v>
      </c>
      <c r="G38" s="23" t="s">
        <v>59</v>
      </c>
      <c r="H38" s="23" t="s">
        <v>147</v>
      </c>
      <c r="I38" s="23" t="s">
        <v>148</v>
      </c>
      <c r="J38" s="23" t="s">
        <v>142</v>
      </c>
      <c r="K38" s="23" t="s">
        <v>77</v>
      </c>
      <c r="L38" s="23" t="s">
        <v>143</v>
      </c>
      <c r="M38" s="23" t="s">
        <v>79</v>
      </c>
      <c r="N38" s="23" t="s">
        <v>145</v>
      </c>
      <c r="O38" s="23" t="s">
        <v>146</v>
      </c>
      <c r="P38" s="20" t="s">
        <v>144</v>
      </c>
    </row>
    <row r="39" spans="1:16" x14ac:dyDescent="0.4">
      <c r="B39" s="23">
        <v>1</v>
      </c>
      <c r="C39" s="31" t="str">
        <f>"f(x)="&amp;K</f>
        <v>f(x)=16</v>
      </c>
      <c r="D39" s="31" t="str">
        <f>"f(x)="&amp;K</f>
        <v>f(x)=16</v>
      </c>
      <c r="E39" s="31" t="str">
        <f>"f(x)="&amp;K*K</f>
        <v>f(x)=256</v>
      </c>
      <c r="F39" s="31" t="s">
        <v>170</v>
      </c>
      <c r="G39" s="23">
        <f t="shared" ref="G39:G43" si="4">X</f>
        <v>9</v>
      </c>
      <c r="H39" s="23">
        <f>K*K</f>
        <v>256</v>
      </c>
      <c r="I39" s="31">
        <v>0</v>
      </c>
      <c r="J39" s="34">
        <f t="array" ref="J39:K39">$G$21:$H$21</f>
        <v>16</v>
      </c>
      <c r="K39" s="35">
        <v>0</v>
      </c>
      <c r="L39" s="34">
        <f t="array" ref="L39:M39">$G$21:$H$21</f>
        <v>16</v>
      </c>
      <c r="M39" s="35">
        <v>0</v>
      </c>
      <c r="N39" s="3">
        <f>J39*L39</f>
        <v>256</v>
      </c>
      <c r="O39" s="3">
        <f>J39*M39+K39*L39</f>
        <v>0</v>
      </c>
      <c r="P39" s="3" t="b">
        <f>AND(N39=H39,O39=I39)</f>
        <v>1</v>
      </c>
    </row>
    <row r="40" spans="1:16" x14ac:dyDescent="0.4">
      <c r="B40" s="23">
        <v>2</v>
      </c>
      <c r="C40" s="32" t="s">
        <v>139</v>
      </c>
      <c r="D40" s="31" t="str">
        <f>"f(x)="&amp;K</f>
        <v>f(x)=16</v>
      </c>
      <c r="E40" s="31" t="str">
        <f>"f(x)="&amp;K&amp;"x"</f>
        <v>f(x)=16x</v>
      </c>
      <c r="F40" s="31" t="str">
        <f>"f'(x)="&amp;K</f>
        <v>f'(x)=16</v>
      </c>
      <c r="G40" s="23">
        <f t="shared" si="4"/>
        <v>9</v>
      </c>
      <c r="H40" s="23">
        <f>K*X</f>
        <v>144</v>
      </c>
      <c r="I40" s="31">
        <f>K</f>
        <v>16</v>
      </c>
      <c r="J40" s="6">
        <f t="array" ref="J40:K40">$G$22:$H$22</f>
        <v>9</v>
      </c>
      <c r="K40" s="4">
        <v>1</v>
      </c>
      <c r="L40" s="34">
        <f t="array" ref="L40:M40">$G$21:$H$21</f>
        <v>16</v>
      </c>
      <c r="M40" s="35">
        <v>0</v>
      </c>
      <c r="N40" s="3">
        <f t="shared" ref="N40:N42" si="5">J40*L40</f>
        <v>144</v>
      </c>
      <c r="O40" s="3">
        <f t="shared" ref="O40:O42" si="6">J40*M40+K40*L40</f>
        <v>16</v>
      </c>
      <c r="P40" s="3" t="b">
        <f t="shared" ref="P40:P41" si="7">AND(N40=H40,O40=I40)</f>
        <v>1</v>
      </c>
    </row>
    <row r="41" spans="1:16" x14ac:dyDescent="0.4">
      <c r="B41" s="33">
        <v>3</v>
      </c>
      <c r="C41" s="32" t="s">
        <v>139</v>
      </c>
      <c r="D41" s="32" t="s">
        <v>139</v>
      </c>
      <c r="E41" s="32" t="s">
        <v>150</v>
      </c>
      <c r="F41" s="32" t="s">
        <v>171</v>
      </c>
      <c r="G41" s="23">
        <f t="shared" si="4"/>
        <v>9</v>
      </c>
      <c r="H41" s="33">
        <f>G41^2</f>
        <v>81</v>
      </c>
      <c r="I41" s="33">
        <f>2*G41</f>
        <v>18</v>
      </c>
      <c r="J41" s="6">
        <f t="array" ref="J41:K41">$G$22:$H$22</f>
        <v>9</v>
      </c>
      <c r="K41" s="4">
        <v>1</v>
      </c>
      <c r="L41" s="6">
        <f t="array" ref="L41:M41">$G$22:$H$22</f>
        <v>9</v>
      </c>
      <c r="M41" s="4">
        <v>1</v>
      </c>
      <c r="N41" s="3">
        <f t="shared" si="5"/>
        <v>81</v>
      </c>
      <c r="O41" s="3">
        <f t="shared" si="6"/>
        <v>18</v>
      </c>
      <c r="P41" s="3" t="b">
        <f t="shared" si="7"/>
        <v>1</v>
      </c>
    </row>
    <row r="42" spans="1:16" x14ac:dyDescent="0.4">
      <c r="B42" s="33">
        <v>4</v>
      </c>
      <c r="C42" s="32" t="s">
        <v>139</v>
      </c>
      <c r="D42" s="32" t="s">
        <v>150</v>
      </c>
      <c r="E42" s="32" t="s">
        <v>151</v>
      </c>
      <c r="F42" s="32" t="s">
        <v>172</v>
      </c>
      <c r="G42" s="23">
        <f t="shared" si="4"/>
        <v>9</v>
      </c>
      <c r="H42" s="33">
        <f>G42^3</f>
        <v>729</v>
      </c>
      <c r="I42" s="33">
        <f>3*X^2</f>
        <v>243</v>
      </c>
      <c r="J42" s="3">
        <f t="array" ref="J42:K42">J41:K41</f>
        <v>9</v>
      </c>
      <c r="K42" s="3">
        <v>1</v>
      </c>
      <c r="L42" s="3">
        <f t="array" ref="L42:M42">N41:O41</f>
        <v>81</v>
      </c>
      <c r="M42" s="3">
        <v>18</v>
      </c>
      <c r="N42" s="3">
        <f t="shared" si="5"/>
        <v>729</v>
      </c>
      <c r="O42" s="3">
        <f t="shared" si="6"/>
        <v>243</v>
      </c>
      <c r="P42" s="3" t="b">
        <f t="shared" ref="P42" si="8">AND(N42=H42,O42=I42)</f>
        <v>1</v>
      </c>
    </row>
    <row r="43" spans="1:16" x14ac:dyDescent="0.4">
      <c r="B43" s="33">
        <v>5</v>
      </c>
      <c r="C43" s="32" t="s">
        <v>150</v>
      </c>
      <c r="D43" s="31" t="str">
        <f>"f(x)="&amp;K</f>
        <v>f(x)=16</v>
      </c>
      <c r="E43" s="32" t="str">
        <f>"f(x)="&amp;K&amp;"x^2"</f>
        <v>f(x)=16x^2</v>
      </c>
      <c r="F43" s="32" t="str">
        <f>"f'(x)="&amp;K*2&amp;"x"</f>
        <v>f'(x)=32x</v>
      </c>
      <c r="G43" s="23">
        <f t="shared" si="4"/>
        <v>9</v>
      </c>
      <c r="H43" s="33">
        <f>K*X*X</f>
        <v>1296</v>
      </c>
      <c r="I43" s="33">
        <f>2*K*X</f>
        <v>288</v>
      </c>
      <c r="J43" s="3">
        <f t="array" ref="J43:K43">N41:O41</f>
        <v>81</v>
      </c>
      <c r="K43" s="3">
        <v>18</v>
      </c>
      <c r="L43" s="3">
        <f t="array" ref="L43:M43">$G$21:$H$21</f>
        <v>16</v>
      </c>
      <c r="M43" s="3">
        <v>0</v>
      </c>
      <c r="N43" s="3">
        <f t="shared" ref="N43" si="9">J43*L43</f>
        <v>1296</v>
      </c>
      <c r="O43" s="3">
        <f t="shared" ref="O43" si="10">J43*M43+K43*L43</f>
        <v>288</v>
      </c>
      <c r="P43" s="3" t="b">
        <f t="shared" ref="P43" si="11">AND(N43=H43,O43=I43)</f>
        <v>1</v>
      </c>
    </row>
    <row r="46" spans="1:16" x14ac:dyDescent="0.4">
      <c r="A46" t="s">
        <v>132</v>
      </c>
    </row>
    <row r="49" spans="1:13" x14ac:dyDescent="0.4">
      <c r="B49" s="23" t="s">
        <v>138</v>
      </c>
      <c r="C49" s="23" t="s">
        <v>140</v>
      </c>
      <c r="D49" s="23" t="s">
        <v>133</v>
      </c>
      <c r="E49" s="23" t="s">
        <v>163</v>
      </c>
      <c r="F49" s="23" t="s">
        <v>59</v>
      </c>
      <c r="G49" s="23" t="s">
        <v>147</v>
      </c>
      <c r="H49" s="23" t="s">
        <v>148</v>
      </c>
      <c r="I49" s="23" t="s">
        <v>142</v>
      </c>
      <c r="J49" s="23" t="s">
        <v>77</v>
      </c>
      <c r="K49" s="23" t="s">
        <v>145</v>
      </c>
      <c r="L49" s="23" t="s">
        <v>146</v>
      </c>
      <c r="M49" s="20" t="s">
        <v>144</v>
      </c>
    </row>
    <row r="50" spans="1:13" x14ac:dyDescent="0.4">
      <c r="B50" s="23">
        <v>1</v>
      </c>
      <c r="C50" s="31" t="str">
        <f>"f(x)="&amp;K</f>
        <v>f(x)=16</v>
      </c>
      <c r="D50" s="31" t="str">
        <f>"f(x)=-"&amp;K</f>
        <v>f(x)=-16</v>
      </c>
      <c r="E50" s="31" t="s">
        <v>164</v>
      </c>
      <c r="F50" s="23">
        <f t="shared" ref="F50:F51" si="12">X</f>
        <v>9</v>
      </c>
      <c r="G50" s="23">
        <f>-K</f>
        <v>-16</v>
      </c>
      <c r="H50" s="23">
        <v>0</v>
      </c>
      <c r="I50" s="3">
        <f t="array" ref="I50:J50">$G$21:$H$21</f>
        <v>16</v>
      </c>
      <c r="J50" s="3">
        <v>0</v>
      </c>
      <c r="K50" s="3">
        <f>-I50</f>
        <v>-16</v>
      </c>
      <c r="L50" s="3">
        <f>-J50</f>
        <v>0</v>
      </c>
      <c r="M50" s="3" t="b">
        <f>AND(K50=G50,L50=H50)</f>
        <v>1</v>
      </c>
    </row>
    <row r="51" spans="1:13" x14ac:dyDescent="0.4">
      <c r="B51" s="23">
        <v>2</v>
      </c>
      <c r="C51" s="32" t="s">
        <v>139</v>
      </c>
      <c r="D51" s="31" t="s">
        <v>153</v>
      </c>
      <c r="E51" s="31" t="s">
        <v>165</v>
      </c>
      <c r="F51" s="23">
        <f t="shared" si="12"/>
        <v>9</v>
      </c>
      <c r="G51" s="23">
        <f>-X</f>
        <v>-9</v>
      </c>
      <c r="H51" s="23">
        <v>-1</v>
      </c>
      <c r="I51" s="3">
        <f t="array" ref="I51:J51">$G$22:$H$22</f>
        <v>9</v>
      </c>
      <c r="J51" s="3">
        <v>1</v>
      </c>
      <c r="K51" s="3">
        <f>-I51</f>
        <v>-9</v>
      </c>
      <c r="L51" s="3">
        <f>-J51</f>
        <v>-1</v>
      </c>
      <c r="M51" s="3" t="b">
        <f>AND(K51=G51,L51=H51)</f>
        <v>1</v>
      </c>
    </row>
    <row r="54" spans="1:13" x14ac:dyDescent="0.4">
      <c r="A54" t="s">
        <v>71</v>
      </c>
    </row>
    <row r="59" spans="1:13" x14ac:dyDescent="0.4">
      <c r="B59" s="23" t="s">
        <v>138</v>
      </c>
      <c r="C59" s="23" t="s">
        <v>140</v>
      </c>
      <c r="D59" s="23" t="s">
        <v>133</v>
      </c>
      <c r="E59" s="23" t="s">
        <v>163</v>
      </c>
      <c r="F59" s="23" t="s">
        <v>59</v>
      </c>
      <c r="G59" s="23" t="s">
        <v>147</v>
      </c>
      <c r="H59" s="23" t="s">
        <v>148</v>
      </c>
      <c r="I59" s="23" t="s">
        <v>142</v>
      </c>
      <c r="J59" s="23" t="s">
        <v>77</v>
      </c>
      <c r="K59" s="23" t="s">
        <v>145</v>
      </c>
      <c r="L59" s="23" t="s">
        <v>146</v>
      </c>
      <c r="M59" s="20" t="s">
        <v>144</v>
      </c>
    </row>
    <row r="60" spans="1:13" x14ac:dyDescent="0.4">
      <c r="B60" s="23">
        <v>1</v>
      </c>
      <c r="C60" s="31" t="str">
        <f>"f(x)="&amp;K</f>
        <v>f(x)=16</v>
      </c>
      <c r="D60" s="31" t="str">
        <f>"f(x)= 1/"&amp;K</f>
        <v>f(x)= 1/16</v>
      </c>
      <c r="E60" s="31" t="s">
        <v>160</v>
      </c>
      <c r="F60" s="23">
        <f>$D$21</f>
        <v>9</v>
      </c>
      <c r="G60" s="23">
        <f>1/K</f>
        <v>6.25E-2</v>
      </c>
      <c r="H60" s="23">
        <v>0</v>
      </c>
      <c r="I60" s="3">
        <f t="array" ref="I60:J60">$G$21:$H$21</f>
        <v>16</v>
      </c>
      <c r="J60" s="3">
        <v>0</v>
      </c>
      <c r="K60" s="3">
        <f t="shared" ref="K60:K65" si="13">1/I60</f>
        <v>6.25E-2</v>
      </c>
      <c r="L60" s="3">
        <f t="shared" ref="L60:L65" si="14">-J60/I60/I60</f>
        <v>0</v>
      </c>
      <c r="M60" s="3" t="b">
        <f t="shared" ref="M60:M65" si="15">AND(K60=G60,L60=H60)</f>
        <v>1</v>
      </c>
    </row>
    <row r="61" spans="1:13" x14ac:dyDescent="0.4">
      <c r="B61" s="23">
        <v>2</v>
      </c>
      <c r="C61" s="32" t="s">
        <v>139</v>
      </c>
      <c r="D61" s="31" t="s">
        <v>154</v>
      </c>
      <c r="E61" s="31" t="s">
        <v>161</v>
      </c>
      <c r="F61" s="23">
        <f t="shared" ref="F61:F64" si="16">$D$21</f>
        <v>9</v>
      </c>
      <c r="G61" s="23">
        <f>1/X</f>
        <v>0.1111111111111111</v>
      </c>
      <c r="H61" s="23">
        <f>-1/X/X</f>
        <v>-1.2345679012345678E-2</v>
      </c>
      <c r="I61" s="3">
        <f t="array" ref="I61:J61">$G$22:$H$22</f>
        <v>9</v>
      </c>
      <c r="J61" s="3">
        <v>1</v>
      </c>
      <c r="K61" s="3">
        <f t="shared" si="13"/>
        <v>0.1111111111111111</v>
      </c>
      <c r="L61" s="3">
        <f t="shared" si="14"/>
        <v>-1.2345679012345678E-2</v>
      </c>
      <c r="M61" s="3" t="b">
        <f t="shared" si="15"/>
        <v>1</v>
      </c>
    </row>
    <row r="62" spans="1:13" x14ac:dyDescent="0.4">
      <c r="B62" s="23">
        <v>3</v>
      </c>
      <c r="C62" s="32" t="s">
        <v>155</v>
      </c>
      <c r="D62" s="31" t="str">
        <f>"f(x)=1/(x+"&amp;K&amp;")"</f>
        <v>f(x)=1/(x+16)</v>
      </c>
      <c r="E62" s="31" t="str">
        <f>"f'(x)=-1/(x+"&amp;K&amp;")^2"</f>
        <v>f'(x)=-1/(x+16)^2</v>
      </c>
      <c r="F62" s="23">
        <f t="shared" si="16"/>
        <v>9</v>
      </c>
      <c r="G62" s="23">
        <f>1/(X+K)</f>
        <v>0.04</v>
      </c>
      <c r="H62" s="23">
        <f>-1/(X+K)^2</f>
        <v>-1.6000000000000001E-3</v>
      </c>
      <c r="I62" s="3">
        <f t="array" ref="I62:J62">N30:O30</f>
        <v>25</v>
      </c>
      <c r="J62" s="3">
        <v>1</v>
      </c>
      <c r="K62" s="3">
        <f t="shared" si="13"/>
        <v>0.04</v>
      </c>
      <c r="L62" s="3">
        <f t="shared" si="14"/>
        <v>-1.6000000000000001E-3</v>
      </c>
      <c r="M62" s="3" t="b">
        <f t="shared" si="15"/>
        <v>1</v>
      </c>
    </row>
    <row r="63" spans="1:13" x14ac:dyDescent="0.4">
      <c r="B63" s="23">
        <v>4</v>
      </c>
      <c r="C63" s="32" t="s">
        <v>150</v>
      </c>
      <c r="D63" s="31" t="s">
        <v>156</v>
      </c>
      <c r="E63" s="31" t="s">
        <v>162</v>
      </c>
      <c r="F63" s="23">
        <f t="shared" si="16"/>
        <v>9</v>
      </c>
      <c r="G63" s="23">
        <f>1/X/X</f>
        <v>1.2345679012345678E-2</v>
      </c>
      <c r="H63" s="23">
        <f>-2/X/X/X</f>
        <v>-2.7434842249657062E-3</v>
      </c>
      <c r="I63" s="3">
        <f t="array" ref="I63:J63">N41:O41</f>
        <v>81</v>
      </c>
      <c r="J63" s="3">
        <v>18</v>
      </c>
      <c r="K63" s="3">
        <f t="shared" si="13"/>
        <v>1.2345679012345678E-2</v>
      </c>
      <c r="L63" s="3">
        <f t="shared" si="14"/>
        <v>-2.7434842249657062E-3</v>
      </c>
      <c r="M63" s="3" t="b">
        <f t="shared" si="15"/>
        <v>1</v>
      </c>
    </row>
    <row r="64" spans="1:13" x14ac:dyDescent="0.4">
      <c r="B64" s="33">
        <v>5</v>
      </c>
      <c r="C64" s="32" t="str">
        <f>"f(x)="&amp;K&amp;"x^2"</f>
        <v>f(x)=16x^2</v>
      </c>
      <c r="D64" s="31" t="str">
        <f>"f(x)=1/x/x/"&amp;K</f>
        <v>f(x)=1/x/x/16</v>
      </c>
      <c r="E64" s="31" t="str">
        <f>"f'(x)=-/x^3/"&amp;K</f>
        <v>f'(x)=-/x^3/16</v>
      </c>
      <c r="F64" s="23">
        <f t="shared" si="16"/>
        <v>9</v>
      </c>
      <c r="G64" s="23">
        <f>1/X/X/K</f>
        <v>7.716049382716049E-4</v>
      </c>
      <c r="H64" s="23">
        <f>-2/X/X/X/K</f>
        <v>-1.7146776406035664E-4</v>
      </c>
      <c r="I64" s="3">
        <f t="array" ref="I64:J64">N43:O43</f>
        <v>1296</v>
      </c>
      <c r="J64" s="3">
        <v>288</v>
      </c>
      <c r="K64" s="3">
        <f t="shared" si="13"/>
        <v>7.716049382716049E-4</v>
      </c>
      <c r="L64" s="3">
        <f t="shared" si="14"/>
        <v>-1.7146776406035664E-4</v>
      </c>
      <c r="M64" s="3" t="b">
        <f t="shared" si="15"/>
        <v>1</v>
      </c>
    </row>
    <row r="65" spans="1:13" x14ac:dyDescent="0.4">
      <c r="B65" s="33">
        <v>6</v>
      </c>
      <c r="C65" s="32" t="s">
        <v>139</v>
      </c>
      <c r="D65" s="31" t="s">
        <v>154</v>
      </c>
      <c r="E65" s="31" t="s">
        <v>161</v>
      </c>
      <c r="F65" s="23">
        <v>0</v>
      </c>
      <c r="G65" s="23" t="e">
        <f>1/F65</f>
        <v>#DIV/0!</v>
      </c>
      <c r="H65" s="23" t="e">
        <f>-1/F65/F65</f>
        <v>#DIV/0!</v>
      </c>
      <c r="I65" s="3">
        <v>0</v>
      </c>
      <c r="J65" s="3">
        <v>1</v>
      </c>
      <c r="K65" s="3" t="e">
        <f t="shared" si="13"/>
        <v>#DIV/0!</v>
      </c>
      <c r="L65" s="3" t="e">
        <f t="shared" si="14"/>
        <v>#DIV/0!</v>
      </c>
      <c r="M65" s="3" t="e">
        <f t="shared" si="15"/>
        <v>#DIV/0!</v>
      </c>
    </row>
    <row r="67" spans="1:13" x14ac:dyDescent="0.4">
      <c r="A67" t="s">
        <v>157</v>
      </c>
    </row>
    <row r="72" spans="1:13" x14ac:dyDescent="0.4">
      <c r="B72" s="23" t="s">
        <v>138</v>
      </c>
      <c r="C72" s="23" t="s">
        <v>140</v>
      </c>
      <c r="D72" s="23" t="s">
        <v>133</v>
      </c>
      <c r="E72" s="23" t="s">
        <v>166</v>
      </c>
      <c r="F72" s="23" t="s">
        <v>59</v>
      </c>
      <c r="G72" s="23" t="s">
        <v>147</v>
      </c>
      <c r="H72" s="23" t="s">
        <v>148</v>
      </c>
      <c r="I72" s="23" t="s">
        <v>142</v>
      </c>
      <c r="J72" s="23" t="s">
        <v>77</v>
      </c>
      <c r="K72" s="23" t="s">
        <v>145</v>
      </c>
      <c r="L72" s="23" t="s">
        <v>146</v>
      </c>
      <c r="M72" s="20" t="s">
        <v>144</v>
      </c>
    </row>
    <row r="73" spans="1:13" x14ac:dyDescent="0.4">
      <c r="B73" s="23">
        <v>1</v>
      </c>
      <c r="C73" s="31" t="str">
        <f>"f(x)="&amp;K</f>
        <v>f(x)=16</v>
      </c>
      <c r="D73" s="31" t="str">
        <f>"f(x)="&amp;SQRT(K)</f>
        <v>f(x)=4</v>
      </c>
      <c r="E73" s="31" t="s">
        <v>173</v>
      </c>
      <c r="F73" s="23">
        <f t="shared" ref="F73:F76" si="17">$D$21</f>
        <v>9</v>
      </c>
      <c r="G73" s="23">
        <f>SQRT(K)</f>
        <v>4</v>
      </c>
      <c r="H73" s="23">
        <v>0</v>
      </c>
      <c r="I73" s="3">
        <f t="array" ref="I73:J73">$G$21:$H$21</f>
        <v>16</v>
      </c>
      <c r="J73" s="3">
        <v>0</v>
      </c>
      <c r="K73" s="3">
        <f>SQRT(I73)</f>
        <v>4</v>
      </c>
      <c r="L73" s="3">
        <f>J73/2/K73</f>
        <v>0</v>
      </c>
      <c r="M73" s="3" t="b">
        <f>AND(K73=G73,L73=H73)</f>
        <v>1</v>
      </c>
    </row>
    <row r="74" spans="1:13" x14ac:dyDescent="0.4">
      <c r="B74" s="23">
        <v>2</v>
      </c>
      <c r="C74" s="32" t="s">
        <v>139</v>
      </c>
      <c r="D74" s="31" t="s">
        <v>159</v>
      </c>
      <c r="E74" s="31" t="s">
        <v>174</v>
      </c>
      <c r="F74" s="23">
        <f t="shared" si="17"/>
        <v>9</v>
      </c>
      <c r="G74" s="23">
        <f>SQRT(F74)</f>
        <v>3</v>
      </c>
      <c r="H74" s="23">
        <f>1/2/SQRT(X)</f>
        <v>0.16666666666666666</v>
      </c>
      <c r="I74" s="3">
        <f t="array" ref="I74:J74">$G$22:$H$22</f>
        <v>9</v>
      </c>
      <c r="J74" s="3">
        <v>1</v>
      </c>
      <c r="K74" s="3">
        <f t="shared" ref="K74:K76" si="18">SQRT(I74)</f>
        <v>3</v>
      </c>
      <c r="L74" s="3">
        <f t="shared" ref="L74:L76" si="19">J74/2/K74</f>
        <v>0.16666666666666666</v>
      </c>
      <c r="M74" s="3" t="b">
        <f>AND(K74=G74,L74=H74)</f>
        <v>1</v>
      </c>
    </row>
    <row r="75" spans="1:13" x14ac:dyDescent="0.4">
      <c r="B75" s="23">
        <v>3</v>
      </c>
      <c r="C75" s="32" t="s">
        <v>155</v>
      </c>
      <c r="D75" s="31" t="str">
        <f>"f(x)=sqrt(x+"&amp;K&amp;")"</f>
        <v>f(x)=sqrt(x+16)</v>
      </c>
      <c r="E75" s="31" t="str">
        <f>"f'(x)=1/2/sqrt(x+"&amp;K&amp;")"</f>
        <v>f'(x)=1/2/sqrt(x+16)</v>
      </c>
      <c r="F75" s="23">
        <f t="shared" si="17"/>
        <v>9</v>
      </c>
      <c r="G75" s="23">
        <f>SQRT(X+K)</f>
        <v>5</v>
      </c>
      <c r="H75" s="23">
        <f>1/2/SQRT(X+K)</f>
        <v>0.1</v>
      </c>
      <c r="I75" s="3">
        <f t="array" ref="I75:J75">N30:$O$30</f>
        <v>25</v>
      </c>
      <c r="J75" s="3">
        <v>1</v>
      </c>
      <c r="K75" s="3">
        <f t="shared" si="18"/>
        <v>5</v>
      </c>
      <c r="L75" s="3">
        <f t="shared" si="19"/>
        <v>0.1</v>
      </c>
      <c r="M75" s="3" t="b">
        <f>AND(K75=G75,L75=H75)</f>
        <v>1</v>
      </c>
    </row>
    <row r="76" spans="1:13" x14ac:dyDescent="0.4">
      <c r="B76" s="23">
        <v>4</v>
      </c>
      <c r="C76" s="32" t="s">
        <v>150</v>
      </c>
      <c r="D76" s="31" t="s">
        <v>175</v>
      </c>
      <c r="E76" s="31" t="s">
        <v>176</v>
      </c>
      <c r="F76" s="23">
        <f t="shared" si="17"/>
        <v>9</v>
      </c>
      <c r="G76" s="23">
        <f>X</f>
        <v>9</v>
      </c>
      <c r="H76" s="23">
        <v>1</v>
      </c>
      <c r="I76" s="3">
        <f t="array" ref="I76:J76">N41:O41</f>
        <v>81</v>
      </c>
      <c r="J76" s="3">
        <v>18</v>
      </c>
      <c r="K76" s="3">
        <f t="shared" si="18"/>
        <v>9</v>
      </c>
      <c r="L76" s="3">
        <f t="shared" si="19"/>
        <v>1</v>
      </c>
      <c r="M76" s="3" t="b">
        <f>AND(K76=G76,L76=H76)</f>
        <v>1</v>
      </c>
    </row>
    <row r="77" spans="1:13" x14ac:dyDescent="0.4">
      <c r="B77" s="23">
        <v>5</v>
      </c>
      <c r="C77" s="32" t="s">
        <v>139</v>
      </c>
      <c r="D77" s="31" t="s">
        <v>159</v>
      </c>
      <c r="E77" s="31" t="s">
        <v>174</v>
      </c>
      <c r="F77" s="23">
        <f>-X</f>
        <v>-9</v>
      </c>
      <c r="G77" s="23" t="e">
        <f>SQRT(F77)</f>
        <v>#NUM!</v>
      </c>
      <c r="H77" s="23" t="e">
        <f>1/2/SQRT(F77)</f>
        <v>#NUM!</v>
      </c>
      <c r="I77" s="3">
        <f>-X</f>
        <v>-9</v>
      </c>
      <c r="J77" s="3">
        <v>1</v>
      </c>
      <c r="K77" s="3" t="e">
        <f t="shared" ref="K77" si="20">SQRT(I77)</f>
        <v>#NUM!</v>
      </c>
      <c r="L77" s="3" t="e">
        <f t="shared" ref="L77" si="21">J77/2/K77</f>
        <v>#NUM!</v>
      </c>
      <c r="M77" s="3" t="e">
        <f>AND(K77=G77,L77=H77)</f>
        <v>#NUM!</v>
      </c>
    </row>
  </sheetData>
  <phoneticPr fontId="3"/>
  <conditionalFormatting sqref="P29:P31">
    <cfRule type="cellIs" dxfId="29" priority="11" operator="equal">
      <formula>TRUE</formula>
    </cfRule>
    <cfRule type="cellIs" dxfId="28" priority="12" operator="equal">
      <formula>FALSE</formula>
    </cfRule>
  </conditionalFormatting>
  <conditionalFormatting sqref="P39:P43">
    <cfRule type="cellIs" dxfId="27" priority="9" operator="equal">
      <formula>TRUE</formula>
    </cfRule>
    <cfRule type="cellIs" dxfId="26" priority="10" operator="equal">
      <formula>FALSE</formula>
    </cfRule>
  </conditionalFormatting>
  <conditionalFormatting sqref="M50:M51">
    <cfRule type="cellIs" dxfId="25" priority="7" operator="equal">
      <formula>TRUE</formula>
    </cfRule>
    <cfRule type="cellIs" dxfId="24" priority="8" operator="equal">
      <formula>FALSE</formula>
    </cfRule>
  </conditionalFormatting>
  <conditionalFormatting sqref="M60:M65">
    <cfRule type="cellIs" dxfId="23" priority="5" operator="equal">
      <formula>TRUE</formula>
    </cfRule>
    <cfRule type="cellIs" dxfId="22" priority="6" operator="equal">
      <formula>FALSE</formula>
    </cfRule>
  </conditionalFormatting>
  <conditionalFormatting sqref="M73:M76">
    <cfRule type="cellIs" dxfId="21" priority="3" operator="equal">
      <formula>TRUE</formula>
    </cfRule>
    <cfRule type="cellIs" dxfId="20" priority="4" operator="equal">
      <formula>FALSE</formula>
    </cfRule>
  </conditionalFormatting>
  <conditionalFormatting sqref="M77">
    <cfRule type="cellIs" dxfId="19" priority="1" operator="equal">
      <formula>TRUE</formula>
    </cfRule>
    <cfRule type="cellIs" dxfId="18" priority="2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zoomScaleNormal="100" workbookViewId="0">
      <selection activeCell="G25" sqref="G25"/>
    </sheetView>
  </sheetViews>
  <sheetFormatPr defaultRowHeight="18.75" x14ac:dyDescent="0.4"/>
  <sheetData>
    <row r="1" spans="1:12" s="1" customFormat="1" ht="24.75" thickBot="1" x14ac:dyDescent="0.45">
      <c r="A1" s="1" t="s">
        <v>177</v>
      </c>
    </row>
    <row r="2" spans="1:12" ht="19.5" thickTop="1" x14ac:dyDescent="0.4"/>
    <row r="3" spans="1:12" x14ac:dyDescent="0.4">
      <c r="A3" t="s">
        <v>178</v>
      </c>
    </row>
    <row r="8" spans="1:12" x14ac:dyDescent="0.4">
      <c r="B8" s="23" t="s">
        <v>179</v>
      </c>
      <c r="C8" s="3" t="s">
        <v>130</v>
      </c>
    </row>
    <row r="9" spans="1:12" x14ac:dyDescent="0.4">
      <c r="B9" s="20" t="s">
        <v>180</v>
      </c>
      <c r="C9" s="3" t="s">
        <v>130</v>
      </c>
    </row>
    <row r="11" spans="1:12" x14ac:dyDescent="0.4">
      <c r="B11" s="20" t="s">
        <v>184</v>
      </c>
      <c r="C11" s="3">
        <v>2</v>
      </c>
    </row>
    <row r="14" spans="1:12" x14ac:dyDescent="0.4">
      <c r="A14" t="s">
        <v>70</v>
      </c>
    </row>
    <row r="15" spans="1:12" x14ac:dyDescent="0.4">
      <c r="L15" t="s">
        <v>191</v>
      </c>
    </row>
    <row r="18" spans="1:12" x14ac:dyDescent="0.4">
      <c r="B18" s="23" t="s">
        <v>138</v>
      </c>
      <c r="C18" s="23" t="s">
        <v>187</v>
      </c>
      <c r="D18" s="23" t="s">
        <v>188</v>
      </c>
      <c r="E18" s="23" t="s">
        <v>189</v>
      </c>
      <c r="F18" s="23" t="s">
        <v>190</v>
      </c>
      <c r="G18" s="23" t="s">
        <v>192</v>
      </c>
      <c r="H18" s="23" t="s">
        <v>193</v>
      </c>
      <c r="I18" s="23" t="s">
        <v>127</v>
      </c>
      <c r="J18" s="23" t="s">
        <v>186</v>
      </c>
      <c r="K18" s="23" t="s">
        <v>185</v>
      </c>
      <c r="L18" s="20" t="s">
        <v>144</v>
      </c>
    </row>
    <row r="19" spans="1:12" x14ac:dyDescent="0.4">
      <c r="B19" s="23">
        <v>1</v>
      </c>
      <c r="C19" s="36">
        <v>1</v>
      </c>
      <c r="D19" s="31">
        <v>0</v>
      </c>
      <c r="E19" s="36">
        <v>1</v>
      </c>
      <c r="F19" s="31">
        <v>0</v>
      </c>
      <c r="G19" s="31">
        <f>C19+SQRT(R_)*D19</f>
        <v>1</v>
      </c>
      <c r="H19" s="31">
        <f>E19+SQRT(R_)*F19</f>
        <v>1</v>
      </c>
      <c r="I19" s="31">
        <f>G19+H19</f>
        <v>2</v>
      </c>
      <c r="J19" s="3">
        <f>C19+E19</f>
        <v>2</v>
      </c>
      <c r="K19" s="3">
        <f>D19+F19</f>
        <v>0</v>
      </c>
      <c r="L19" s="3" t="b">
        <f>J19+SQRT(R_)*K19=I19</f>
        <v>1</v>
      </c>
    </row>
    <row r="20" spans="1:12" x14ac:dyDescent="0.4">
      <c r="B20" s="23">
        <v>2</v>
      </c>
      <c r="C20" s="37">
        <v>0</v>
      </c>
      <c r="D20" s="29">
        <v>1</v>
      </c>
      <c r="E20" s="25">
        <v>0</v>
      </c>
      <c r="F20" s="23">
        <v>1</v>
      </c>
      <c r="G20" s="31">
        <f>C20+SQRT(R_)*D20</f>
        <v>1.4142135623730951</v>
      </c>
      <c r="H20" s="31">
        <f>E20+SQRT(R_)*F20</f>
        <v>1.4142135623730951</v>
      </c>
      <c r="I20" s="31">
        <f t="shared" ref="I20:I22" si="0">G20+H20</f>
        <v>2.8284271247461903</v>
      </c>
      <c r="J20" s="3">
        <f t="shared" ref="J20:J22" si="1">C20+E20</f>
        <v>0</v>
      </c>
      <c r="K20" s="3">
        <f t="shared" ref="K20:K22" si="2">D20+F20</f>
        <v>2</v>
      </c>
      <c r="L20" s="3" t="b">
        <f>J20+SQRT(R_)*K20=I20</f>
        <v>1</v>
      </c>
    </row>
    <row r="21" spans="1:12" x14ac:dyDescent="0.4">
      <c r="B21" s="33">
        <v>3</v>
      </c>
      <c r="C21" s="23">
        <v>1</v>
      </c>
      <c r="D21" s="23">
        <v>0</v>
      </c>
      <c r="E21" s="23">
        <v>0</v>
      </c>
      <c r="F21" s="23">
        <v>1</v>
      </c>
      <c r="G21" s="31">
        <f>C21+SQRT(R_)*D21</f>
        <v>1</v>
      </c>
      <c r="H21" s="31">
        <f>E21+SQRT(R_)*F21</f>
        <v>1.4142135623730951</v>
      </c>
      <c r="I21" s="31">
        <f t="shared" si="0"/>
        <v>2.4142135623730949</v>
      </c>
      <c r="J21" s="3">
        <f t="shared" si="1"/>
        <v>1</v>
      </c>
      <c r="K21" s="3">
        <f t="shared" si="2"/>
        <v>1</v>
      </c>
      <c r="L21" s="3" t="b">
        <f>J21+SQRT(R_)*K21=I21</f>
        <v>1</v>
      </c>
    </row>
    <row r="22" spans="1:12" x14ac:dyDescent="0.4">
      <c r="B22" s="33">
        <v>4</v>
      </c>
      <c r="C22" s="23">
        <v>1</v>
      </c>
      <c r="D22" s="23">
        <v>1</v>
      </c>
      <c r="E22" s="23">
        <v>0</v>
      </c>
      <c r="F22" s="23">
        <v>1</v>
      </c>
      <c r="G22" s="31">
        <f>C22+SQRT(R_)*D22</f>
        <v>2.4142135623730949</v>
      </c>
      <c r="H22" s="31">
        <f>E22+SQRT(R_)*F22</f>
        <v>1.4142135623730951</v>
      </c>
      <c r="I22" s="31">
        <f t="shared" si="0"/>
        <v>3.8284271247461898</v>
      </c>
      <c r="J22" s="3">
        <f t="shared" si="1"/>
        <v>1</v>
      </c>
      <c r="K22" s="3">
        <f t="shared" si="2"/>
        <v>2</v>
      </c>
      <c r="L22" s="3" t="b">
        <f>J22+SQRT(R_)*K22=I22</f>
        <v>1</v>
      </c>
    </row>
    <row r="24" spans="1:12" x14ac:dyDescent="0.4">
      <c r="A24" t="s">
        <v>85</v>
      </c>
    </row>
    <row r="25" spans="1:12" x14ac:dyDescent="0.4">
      <c r="L25" t="s">
        <v>191</v>
      </c>
    </row>
    <row r="28" spans="1:12" x14ac:dyDescent="0.4">
      <c r="B28" s="23" t="s">
        <v>138</v>
      </c>
      <c r="C28" s="23" t="s">
        <v>187</v>
      </c>
      <c r="D28" s="23" t="s">
        <v>188</v>
      </c>
      <c r="E28" s="23" t="s">
        <v>189</v>
      </c>
      <c r="F28" s="23" t="s">
        <v>190</v>
      </c>
      <c r="G28" s="23" t="s">
        <v>192</v>
      </c>
      <c r="H28" s="23" t="s">
        <v>193</v>
      </c>
      <c r="I28" s="23" t="s">
        <v>127</v>
      </c>
      <c r="J28" s="23" t="s">
        <v>186</v>
      </c>
      <c r="K28" s="23" t="s">
        <v>185</v>
      </c>
      <c r="L28" s="20" t="s">
        <v>144</v>
      </c>
    </row>
    <row r="29" spans="1:12" x14ac:dyDescent="0.4">
      <c r="B29" s="23">
        <v>1</v>
      </c>
      <c r="C29" s="36">
        <v>1</v>
      </c>
      <c r="D29" s="31">
        <v>0</v>
      </c>
      <c r="E29" s="36">
        <v>1</v>
      </c>
      <c r="F29" s="31">
        <v>0</v>
      </c>
      <c r="G29" s="31">
        <f>C29+SQRT(R_)*D29</f>
        <v>1</v>
      </c>
      <c r="H29" s="31">
        <f>E29+SQRT(R_)*F29</f>
        <v>1</v>
      </c>
      <c r="I29" s="31">
        <f>G29*H29</f>
        <v>1</v>
      </c>
      <c r="J29" s="3">
        <f>C29*E29+D29*F29*R_</f>
        <v>1</v>
      </c>
      <c r="K29" s="3">
        <f>C29*F29+D29*E29</f>
        <v>0</v>
      </c>
      <c r="L29" s="3" t="b">
        <f>J29+SQRT(R_)*K29=I29</f>
        <v>1</v>
      </c>
    </row>
    <row r="30" spans="1:12" x14ac:dyDescent="0.4">
      <c r="B30" s="23">
        <v>2</v>
      </c>
      <c r="C30" s="37">
        <v>0</v>
      </c>
      <c r="D30" s="29">
        <v>1</v>
      </c>
      <c r="E30" s="25">
        <v>0</v>
      </c>
      <c r="F30" s="23">
        <v>1</v>
      </c>
      <c r="G30" s="31">
        <f>C30+SQRT(R_)*D30</f>
        <v>1.4142135623730951</v>
      </c>
      <c r="H30" s="31">
        <f>E30+SQRT(R_)*F30</f>
        <v>1.4142135623730951</v>
      </c>
      <c r="I30" s="31">
        <f t="shared" ref="I30:I32" si="3">G30*H30</f>
        <v>2.0000000000000004</v>
      </c>
      <c r="J30" s="3">
        <f>C30*E30+D30*F30*R_</f>
        <v>2</v>
      </c>
      <c r="K30" s="3">
        <f t="shared" ref="K30:K32" si="4">C30*F30+D30*E30</f>
        <v>0</v>
      </c>
      <c r="L30" s="3" t="b">
        <f>J30+SQRT(R_)*K30=I30</f>
        <v>1</v>
      </c>
    </row>
    <row r="31" spans="1:12" x14ac:dyDescent="0.4">
      <c r="B31" s="33">
        <v>3</v>
      </c>
      <c r="C31" s="23">
        <v>1</v>
      </c>
      <c r="D31" s="23">
        <v>0</v>
      </c>
      <c r="E31" s="23">
        <v>0</v>
      </c>
      <c r="F31" s="23">
        <v>1</v>
      </c>
      <c r="G31" s="31">
        <f>C31+SQRT(R_)*D31</f>
        <v>1</v>
      </c>
      <c r="H31" s="31">
        <f>E31+SQRT(R_)*F31</f>
        <v>1.4142135623730951</v>
      </c>
      <c r="I31" s="31">
        <f t="shared" si="3"/>
        <v>1.4142135623730951</v>
      </c>
      <c r="J31" s="3">
        <f>C31*E31+D31*F31*R_</f>
        <v>0</v>
      </c>
      <c r="K31" s="3">
        <f t="shared" si="4"/>
        <v>1</v>
      </c>
      <c r="L31" s="3" t="b">
        <f>J31+SQRT(R_)*K31=I31</f>
        <v>1</v>
      </c>
    </row>
    <row r="32" spans="1:12" x14ac:dyDescent="0.4">
      <c r="B32" s="33">
        <v>4</v>
      </c>
      <c r="C32" s="23">
        <v>1</v>
      </c>
      <c r="D32" s="23">
        <v>1</v>
      </c>
      <c r="E32" s="23">
        <v>0</v>
      </c>
      <c r="F32" s="23">
        <v>1</v>
      </c>
      <c r="G32" s="31">
        <f>C32+SQRT(R_)*D32</f>
        <v>2.4142135623730949</v>
      </c>
      <c r="H32" s="31">
        <f>E32+SQRT(R_)*F32</f>
        <v>1.4142135623730951</v>
      </c>
      <c r="I32" s="31">
        <f t="shared" si="3"/>
        <v>3.4142135623730949</v>
      </c>
      <c r="J32" s="3">
        <f>C32*E32+D32*F32*R_</f>
        <v>2</v>
      </c>
      <c r="K32" s="3">
        <f t="shared" si="4"/>
        <v>1</v>
      </c>
      <c r="L32" s="3" t="b">
        <f>J32+SQRT(R_)*K32=I32</f>
        <v>1</v>
      </c>
    </row>
    <row r="34" spans="1:12" x14ac:dyDescent="0.4">
      <c r="A34" t="s">
        <v>86</v>
      </c>
    </row>
    <row r="35" spans="1:12" x14ac:dyDescent="0.4">
      <c r="L35" t="s">
        <v>191</v>
      </c>
    </row>
    <row r="38" spans="1:12" x14ac:dyDescent="0.4">
      <c r="B38" s="23" t="s">
        <v>138</v>
      </c>
      <c r="C38" s="23" t="s">
        <v>187</v>
      </c>
      <c r="D38" s="23" t="s">
        <v>188</v>
      </c>
      <c r="E38" s="23" t="s">
        <v>192</v>
      </c>
      <c r="F38" s="23" t="s">
        <v>127</v>
      </c>
      <c r="G38" s="23" t="s">
        <v>186</v>
      </c>
      <c r="H38" s="23" t="s">
        <v>185</v>
      </c>
      <c r="I38" s="20" t="s">
        <v>144</v>
      </c>
    </row>
    <row r="39" spans="1:12" x14ac:dyDescent="0.4">
      <c r="B39" s="23">
        <v>1</v>
      </c>
      <c r="C39" s="36">
        <v>1</v>
      </c>
      <c r="D39" s="31">
        <v>0</v>
      </c>
      <c r="E39" s="31">
        <f>C39+SQRT(R_)*D39</f>
        <v>1</v>
      </c>
      <c r="F39" s="31">
        <f>-E39</f>
        <v>-1</v>
      </c>
      <c r="G39" s="3">
        <f t="shared" ref="G39:H42" si="5">-C39</f>
        <v>-1</v>
      </c>
      <c r="H39" s="3">
        <f t="shared" si="5"/>
        <v>0</v>
      </c>
      <c r="I39" s="3" t="b">
        <f>G39+SQRT(R_)*H39=F39</f>
        <v>1</v>
      </c>
    </row>
    <row r="40" spans="1:12" x14ac:dyDescent="0.4">
      <c r="B40" s="23">
        <v>2</v>
      </c>
      <c r="C40" s="37">
        <v>0</v>
      </c>
      <c r="D40" s="29">
        <v>1</v>
      </c>
      <c r="E40" s="31">
        <f>C40+SQRT(R_)*D40</f>
        <v>1.4142135623730951</v>
      </c>
      <c r="F40" s="31">
        <f t="shared" ref="F40:F42" si="6">-E40</f>
        <v>-1.4142135623730951</v>
      </c>
      <c r="G40" s="3">
        <f t="shared" si="5"/>
        <v>0</v>
      </c>
      <c r="H40" s="3">
        <f t="shared" si="5"/>
        <v>-1</v>
      </c>
      <c r="I40" s="3" t="b">
        <f>G40+SQRT(R_)*H40=F40</f>
        <v>1</v>
      </c>
    </row>
    <row r="41" spans="1:12" x14ac:dyDescent="0.4">
      <c r="B41" s="33">
        <v>3</v>
      </c>
      <c r="C41" s="23">
        <v>1</v>
      </c>
      <c r="D41" s="23">
        <v>0</v>
      </c>
      <c r="E41" s="31">
        <f>C41+SQRT(R_)*D41</f>
        <v>1</v>
      </c>
      <c r="F41" s="31">
        <f t="shared" si="6"/>
        <v>-1</v>
      </c>
      <c r="G41" s="3">
        <f t="shared" si="5"/>
        <v>-1</v>
      </c>
      <c r="H41" s="3">
        <f t="shared" si="5"/>
        <v>0</v>
      </c>
      <c r="I41" s="3" t="b">
        <f>G41+SQRT(R_)*H41=F41</f>
        <v>1</v>
      </c>
    </row>
    <row r="42" spans="1:12" x14ac:dyDescent="0.4">
      <c r="B42" s="33">
        <v>4</v>
      </c>
      <c r="C42" s="23">
        <v>1</v>
      </c>
      <c r="D42" s="23">
        <v>1</v>
      </c>
      <c r="E42" s="31">
        <f>C42+SQRT(R_)*D42</f>
        <v>2.4142135623730949</v>
      </c>
      <c r="F42" s="31">
        <f t="shared" si="6"/>
        <v>-2.4142135623730949</v>
      </c>
      <c r="G42" s="3">
        <f t="shared" si="5"/>
        <v>-1</v>
      </c>
      <c r="H42" s="3">
        <f t="shared" si="5"/>
        <v>-1</v>
      </c>
      <c r="I42" s="3" t="b">
        <f>G42+SQRT(R_)*H42=F42</f>
        <v>1</v>
      </c>
    </row>
    <row r="45" spans="1:12" x14ac:dyDescent="0.4">
      <c r="A45" t="s">
        <v>71</v>
      </c>
    </row>
    <row r="46" spans="1:12" x14ac:dyDescent="0.4">
      <c r="L46" t="s">
        <v>191</v>
      </c>
    </row>
    <row r="53" spans="1:9" x14ac:dyDescent="0.4">
      <c r="B53" s="23" t="s">
        <v>138</v>
      </c>
      <c r="C53" s="23" t="s">
        <v>187</v>
      </c>
      <c r="D53" s="23" t="s">
        <v>188</v>
      </c>
      <c r="E53" s="23" t="s">
        <v>192</v>
      </c>
      <c r="F53" s="23" t="s">
        <v>127</v>
      </c>
      <c r="G53" s="23" t="s">
        <v>186</v>
      </c>
      <c r="H53" s="23" t="s">
        <v>185</v>
      </c>
      <c r="I53" s="20" t="s">
        <v>144</v>
      </c>
    </row>
    <row r="54" spans="1:9" x14ac:dyDescent="0.4">
      <c r="B54" s="23">
        <v>1</v>
      </c>
      <c r="C54" s="36">
        <v>1</v>
      </c>
      <c r="D54" s="31">
        <v>0</v>
      </c>
      <c r="E54" s="31">
        <f>C54+SQRT(R_)*D54</f>
        <v>1</v>
      </c>
      <c r="F54" s="31">
        <f>1/E54</f>
        <v>1</v>
      </c>
      <c r="G54" s="3">
        <f>C54/(C54^2-D54^2*R_)</f>
        <v>1</v>
      </c>
      <c r="H54" s="3">
        <f>-D54/(C54^2-D54^2*R_)</f>
        <v>0</v>
      </c>
      <c r="I54" s="3" t="b">
        <f>ABS(G54+SQRT(R_)*H54-F54)&lt;0.0000000001</f>
        <v>1</v>
      </c>
    </row>
    <row r="55" spans="1:9" x14ac:dyDescent="0.4">
      <c r="B55" s="23">
        <v>2</v>
      </c>
      <c r="C55" s="37">
        <v>0</v>
      </c>
      <c r="D55" s="29">
        <v>1</v>
      </c>
      <c r="E55" s="31">
        <f>C55+SQRT(R_)*D55</f>
        <v>1.4142135623730951</v>
      </c>
      <c r="F55" s="31">
        <f t="shared" ref="F55:F58" si="7">1/E55</f>
        <v>0.70710678118654746</v>
      </c>
      <c r="G55" s="3">
        <f>C55/(C55^2-D55^2*R_)</f>
        <v>0</v>
      </c>
      <c r="H55" s="3">
        <f>-D55/(C55^2-D55^2*R_)</f>
        <v>0.5</v>
      </c>
      <c r="I55" s="3" t="b">
        <f>ABS(G55+SQRT(R_)*H55-F55)&lt;0.0000000001</f>
        <v>1</v>
      </c>
    </row>
    <row r="56" spans="1:9" x14ac:dyDescent="0.4">
      <c r="B56" s="33">
        <v>3</v>
      </c>
      <c r="C56" s="23">
        <v>1</v>
      </c>
      <c r="D56" s="23">
        <v>0</v>
      </c>
      <c r="E56" s="31">
        <f>C56+SQRT(R_)*D56</f>
        <v>1</v>
      </c>
      <c r="F56" s="31">
        <f t="shared" si="7"/>
        <v>1</v>
      </c>
      <c r="G56" s="3">
        <f>C56/(C56^2-D56^2*R_)</f>
        <v>1</v>
      </c>
      <c r="H56" s="3">
        <f>-D56/(C56^2-D56^2*R_)</f>
        <v>0</v>
      </c>
      <c r="I56" s="3" t="b">
        <f>ABS(G56+SQRT(R_)*H56-F56)&lt;0.0000000001</f>
        <v>1</v>
      </c>
    </row>
    <row r="57" spans="1:9" x14ac:dyDescent="0.4">
      <c r="B57" s="33">
        <v>4</v>
      </c>
      <c r="C57" s="23">
        <v>1</v>
      </c>
      <c r="D57" s="23">
        <v>1</v>
      </c>
      <c r="E57" s="31">
        <f>C57+SQRT(R_)*D57</f>
        <v>2.4142135623730949</v>
      </c>
      <c r="F57" s="31">
        <f t="shared" si="7"/>
        <v>0.41421356237309509</v>
      </c>
      <c r="G57" s="3">
        <f>C57/(C57^2-D57^2*R_)</f>
        <v>-1</v>
      </c>
      <c r="H57" s="3">
        <f>-D57/(C57^2-D57^2*R_)</f>
        <v>1</v>
      </c>
      <c r="I57" s="3" t="b">
        <f>ABS(G57+SQRT(R_)*H57-F57)&lt;0.0000000001</f>
        <v>1</v>
      </c>
    </row>
    <row r="58" spans="1:9" x14ac:dyDescent="0.4">
      <c r="B58" s="33">
        <v>5</v>
      </c>
      <c r="C58" s="23">
        <v>0</v>
      </c>
      <c r="D58" s="23">
        <v>0</v>
      </c>
      <c r="E58" s="31">
        <f>C58+SQRT(R_)*D58</f>
        <v>0</v>
      </c>
      <c r="F58" s="31" t="e">
        <f t="shared" si="7"/>
        <v>#DIV/0!</v>
      </c>
      <c r="G58" s="3" t="e">
        <f>C58/(C58^2-D58^2*R_)</f>
        <v>#DIV/0!</v>
      </c>
      <c r="H58" s="3" t="e">
        <f>-D58/(C58^2-D58^2*R_)</f>
        <v>#DIV/0!</v>
      </c>
      <c r="I58" s="3" t="e">
        <f>ABS(G58+SQRT(R_)*H58-F58)&lt;0.0000000001</f>
        <v>#DIV/0!</v>
      </c>
    </row>
    <row r="61" spans="1:9" x14ac:dyDescent="0.4">
      <c r="A61" t="s">
        <v>157</v>
      </c>
    </row>
    <row r="62" spans="1:9" x14ac:dyDescent="0.4">
      <c r="B62" t="s">
        <v>199</v>
      </c>
    </row>
    <row r="64" spans="1:9" x14ac:dyDescent="0.4">
      <c r="C64" t="s">
        <v>198</v>
      </c>
    </row>
    <row r="66" spans="2:4" x14ac:dyDescent="0.4">
      <c r="D66" t="s">
        <v>181</v>
      </c>
    </row>
    <row r="67" spans="2:4" x14ac:dyDescent="0.4">
      <c r="C67" t="s">
        <v>198</v>
      </c>
    </row>
    <row r="72" spans="2:4" x14ac:dyDescent="0.4">
      <c r="C72" t="s">
        <v>198</v>
      </c>
    </row>
    <row r="77" spans="2:4" x14ac:dyDescent="0.4">
      <c r="C77" t="s">
        <v>200</v>
      </c>
    </row>
    <row r="78" spans="2:4" x14ac:dyDescent="0.4">
      <c r="D78" t="s">
        <v>201</v>
      </c>
    </row>
    <row r="79" spans="2:4" x14ac:dyDescent="0.4">
      <c r="B79" t="s">
        <v>200</v>
      </c>
    </row>
    <row r="80" spans="2:4" x14ac:dyDescent="0.4">
      <c r="C80" t="s">
        <v>198</v>
      </c>
    </row>
    <row r="83" spans="3:5" x14ac:dyDescent="0.4">
      <c r="D83" t="s">
        <v>202</v>
      </c>
    </row>
    <row r="85" spans="3:5" x14ac:dyDescent="0.4">
      <c r="C85" t="s">
        <v>203</v>
      </c>
    </row>
    <row r="86" spans="3:5" x14ac:dyDescent="0.4">
      <c r="D86" t="s">
        <v>204</v>
      </c>
    </row>
    <row r="89" spans="3:5" x14ac:dyDescent="0.4">
      <c r="E89" t="s">
        <v>198</v>
      </c>
    </row>
    <row r="96" spans="3:5" x14ac:dyDescent="0.4">
      <c r="E96" t="s">
        <v>198</v>
      </c>
    </row>
    <row r="104" spans="2:9" x14ac:dyDescent="0.4">
      <c r="E104" t="s">
        <v>203</v>
      </c>
    </row>
    <row r="105" spans="2:9" x14ac:dyDescent="0.4">
      <c r="F105" t="s">
        <v>181</v>
      </c>
    </row>
    <row r="107" spans="2:9" x14ac:dyDescent="0.4">
      <c r="D107" t="s">
        <v>203</v>
      </c>
    </row>
    <row r="108" spans="2:9" x14ac:dyDescent="0.4">
      <c r="E108" t="s">
        <v>181</v>
      </c>
    </row>
    <row r="111" spans="2:9" x14ac:dyDescent="0.4">
      <c r="B111" s="23" t="s">
        <v>138</v>
      </c>
      <c r="C111" s="23" t="s">
        <v>187</v>
      </c>
      <c r="D111" s="23" t="s">
        <v>188</v>
      </c>
      <c r="E111" s="23" t="s">
        <v>192</v>
      </c>
      <c r="F111" s="23" t="s">
        <v>127</v>
      </c>
      <c r="G111" s="23" t="s">
        <v>186</v>
      </c>
      <c r="H111" s="23" t="s">
        <v>185</v>
      </c>
      <c r="I111" s="20" t="s">
        <v>144</v>
      </c>
    </row>
    <row r="112" spans="2:9" x14ac:dyDescent="0.4">
      <c r="B112" s="23">
        <v>1</v>
      </c>
      <c r="C112" s="23">
        <v>-42</v>
      </c>
      <c r="D112" s="31">
        <v>4242</v>
      </c>
      <c r="E112" s="31">
        <f t="shared" ref="E112:E121" si="8">C112+SQRT(R_)*D112</f>
        <v>5957.0939315866699</v>
      </c>
      <c r="F112" s="31">
        <f>SQRT(E112)</f>
        <v>77.182212533631542</v>
      </c>
      <c r="G112" s="3" t="e">
        <f>NA()</f>
        <v>#N/A</v>
      </c>
      <c r="H112" s="3" t="e">
        <f>NA()</f>
        <v>#N/A</v>
      </c>
      <c r="I112" s="3" t="e">
        <f t="shared" ref="I112:I121" si="9">ABS(G112+SQRT(R_)*H112-F112)&lt;0.0000000001</f>
        <v>#N/A</v>
      </c>
    </row>
    <row r="113" spans="2:9" x14ac:dyDescent="0.4">
      <c r="B113" s="23">
        <v>2</v>
      </c>
      <c r="C113" s="36">
        <v>3</v>
      </c>
      <c r="D113" s="29">
        <v>0</v>
      </c>
      <c r="E113" s="31">
        <f t="shared" si="8"/>
        <v>3</v>
      </c>
      <c r="F113" s="31">
        <f t="shared" ref="F113:F121" si="10">SQRT(E113)</f>
        <v>1.7320508075688772</v>
      </c>
      <c r="G113" s="3" t="e">
        <f>NA()</f>
        <v>#N/A</v>
      </c>
      <c r="H113" s="3" t="e">
        <f>NA()</f>
        <v>#N/A</v>
      </c>
      <c r="I113" s="3" t="e">
        <f t="shared" si="9"/>
        <v>#N/A</v>
      </c>
    </row>
    <row r="114" spans="2:9" x14ac:dyDescent="0.4">
      <c r="B114" s="33">
        <v>3</v>
      </c>
      <c r="C114" s="37">
        <v>4</v>
      </c>
      <c r="D114" s="23">
        <v>0</v>
      </c>
      <c r="E114" s="31">
        <f t="shared" si="8"/>
        <v>4</v>
      </c>
      <c r="F114" s="31">
        <f t="shared" si="10"/>
        <v>2</v>
      </c>
      <c r="G114" s="3">
        <f>SQRT(C114)</f>
        <v>2</v>
      </c>
      <c r="H114" s="3">
        <v>0</v>
      </c>
      <c r="I114" s="3" t="b">
        <f t="shared" si="9"/>
        <v>1</v>
      </c>
    </row>
    <row r="115" spans="2:9" x14ac:dyDescent="0.4">
      <c r="B115" s="33">
        <v>4</v>
      </c>
      <c r="C115" s="23">
        <v>18</v>
      </c>
      <c r="D115" s="23">
        <v>0</v>
      </c>
      <c r="E115" s="31">
        <f t="shared" si="8"/>
        <v>18</v>
      </c>
      <c r="F115" s="31">
        <f t="shared" si="10"/>
        <v>4.2426406871192848</v>
      </c>
      <c r="G115" s="3">
        <v>0</v>
      </c>
      <c r="H115" s="3">
        <f>SQRT(C115/R_)</f>
        <v>3</v>
      </c>
      <c r="I115" s="3" t="b">
        <f t="shared" si="9"/>
        <v>1</v>
      </c>
    </row>
    <row r="116" spans="2:9" x14ac:dyDescent="0.4">
      <c r="B116" s="33">
        <v>5</v>
      </c>
      <c r="C116" s="23">
        <v>2</v>
      </c>
      <c r="D116" s="23">
        <v>3</v>
      </c>
      <c r="E116" s="31">
        <f t="shared" si="8"/>
        <v>6.2426406871192857</v>
      </c>
      <c r="F116" s="31">
        <f t="shared" si="10"/>
        <v>2.4985277038926914</v>
      </c>
      <c r="G116" s="3" t="e">
        <f>NA()</f>
        <v>#N/A</v>
      </c>
      <c r="H116" s="3" t="e">
        <f>NA()</f>
        <v>#N/A</v>
      </c>
      <c r="I116" s="3" t="e">
        <f t="shared" si="9"/>
        <v>#N/A</v>
      </c>
    </row>
    <row r="117" spans="2:9" x14ac:dyDescent="0.4">
      <c r="B117" s="33">
        <v>6</v>
      </c>
      <c r="C117" s="23">
        <v>3</v>
      </c>
      <c r="D117" s="23">
        <v>2</v>
      </c>
      <c r="E117" s="31">
        <f t="shared" si="8"/>
        <v>5.8284271247461898</v>
      </c>
      <c r="F117" s="31">
        <f t="shared" si="10"/>
        <v>2.4142135623730949</v>
      </c>
      <c r="G117" s="3">
        <f>D117/2/H117</f>
        <v>1</v>
      </c>
      <c r="H117" s="3">
        <f>SQRT((C117+SQRT(C117^2-D117^2*R_))/2/R_)</f>
        <v>1</v>
      </c>
      <c r="I117" s="3" t="b">
        <f t="shared" si="9"/>
        <v>1</v>
      </c>
    </row>
    <row r="118" spans="2:9" x14ac:dyDescent="0.4">
      <c r="B118" s="33">
        <v>7</v>
      </c>
      <c r="C118" s="23">
        <v>17</v>
      </c>
      <c r="D118" s="23">
        <v>12</v>
      </c>
      <c r="E118" s="31">
        <f t="shared" si="8"/>
        <v>33.970562748477143</v>
      </c>
      <c r="F118" s="31">
        <f t="shared" si="10"/>
        <v>5.8284271247461898</v>
      </c>
      <c r="G118" s="3">
        <f>D118/2/H118</f>
        <v>3</v>
      </c>
      <c r="H118" s="3">
        <f>SQRT((C118-SQRT(C118^2-D118^2*R_))/2/R_)</f>
        <v>2</v>
      </c>
      <c r="I118" s="3" t="b">
        <f t="shared" si="9"/>
        <v>1</v>
      </c>
    </row>
    <row r="119" spans="2:9" x14ac:dyDescent="0.4">
      <c r="B119" s="33">
        <v>8</v>
      </c>
      <c r="C119" s="23">
        <v>12</v>
      </c>
      <c r="D119" s="23">
        <v>5</v>
      </c>
      <c r="E119" s="31">
        <f t="shared" si="8"/>
        <v>19.071067811865476</v>
      </c>
      <c r="F119" s="31">
        <f t="shared" si="10"/>
        <v>4.3670433718782178</v>
      </c>
      <c r="G119" s="3" t="e">
        <f>NA()</f>
        <v>#N/A</v>
      </c>
      <c r="H119" s="3" t="e">
        <f>NA()</f>
        <v>#N/A</v>
      </c>
      <c r="I119" s="3" t="e">
        <f t="shared" si="9"/>
        <v>#N/A</v>
      </c>
    </row>
    <row r="120" spans="2:9" x14ac:dyDescent="0.4">
      <c r="B120" s="33">
        <v>9</v>
      </c>
      <c r="C120" s="23">
        <v>9</v>
      </c>
      <c r="D120" s="23">
        <v>6</v>
      </c>
      <c r="E120" s="31">
        <f t="shared" si="8"/>
        <v>17.485281374238571</v>
      </c>
      <c r="F120" s="31">
        <f t="shared" si="10"/>
        <v>4.1815405503520555</v>
      </c>
      <c r="G120" s="3" t="e">
        <f>NA()</f>
        <v>#N/A</v>
      </c>
      <c r="H120" s="3" t="e">
        <f>NA()</f>
        <v>#N/A</v>
      </c>
      <c r="I120" s="3" t="e">
        <f t="shared" si="9"/>
        <v>#N/A</v>
      </c>
    </row>
    <row r="121" spans="2:9" x14ac:dyDescent="0.4">
      <c r="B121" s="33">
        <v>10</v>
      </c>
      <c r="C121" s="23">
        <v>0</v>
      </c>
      <c r="D121" s="23">
        <v>0</v>
      </c>
      <c r="E121" s="31">
        <f t="shared" si="8"/>
        <v>0</v>
      </c>
      <c r="F121" s="31">
        <f t="shared" si="10"/>
        <v>0</v>
      </c>
      <c r="G121" s="3">
        <v>0</v>
      </c>
      <c r="H121" s="3">
        <v>0</v>
      </c>
      <c r="I121" s="3" t="b">
        <f t="shared" si="9"/>
        <v>1</v>
      </c>
    </row>
  </sheetData>
  <phoneticPr fontId="3"/>
  <conditionalFormatting sqref="L19:L22 I112:I121">
    <cfRule type="cellIs" dxfId="17" priority="11" operator="equal">
      <formula>TRUE</formula>
    </cfRule>
    <cfRule type="cellIs" dxfId="16" priority="12" operator="equal">
      <formula>FALSE</formula>
    </cfRule>
  </conditionalFormatting>
  <conditionalFormatting sqref="L29:L32">
    <cfRule type="cellIs" dxfId="15" priority="9" operator="equal">
      <formula>TRUE</formula>
    </cfRule>
    <cfRule type="cellIs" dxfId="14" priority="10" operator="equal">
      <formula>FALSE</formula>
    </cfRule>
  </conditionalFormatting>
  <conditionalFormatting sqref="I39:I42">
    <cfRule type="cellIs" dxfId="13" priority="7" operator="equal">
      <formula>TRUE</formula>
    </cfRule>
    <cfRule type="cellIs" dxfId="12" priority="8" operator="equal">
      <formula>FALSE</formula>
    </cfRule>
  </conditionalFormatting>
  <conditionalFormatting sqref="I54:I58">
    <cfRule type="cellIs" dxfId="11" priority="5" operator="equal">
      <formula>TRUE</formula>
    </cfRule>
    <cfRule type="cellIs" dxfId="10" priority="6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tabSelected="1" topLeftCell="A10" zoomScale="70" zoomScaleNormal="70" workbookViewId="0">
      <selection activeCell="O37" sqref="O37"/>
    </sheetView>
  </sheetViews>
  <sheetFormatPr defaultRowHeight="18.75" x14ac:dyDescent="0.4"/>
  <sheetData>
    <row r="1" spans="1:3" s="1" customFormat="1" ht="24.75" thickBot="1" x14ac:dyDescent="0.45">
      <c r="A1" s="1" t="s">
        <v>205</v>
      </c>
    </row>
    <row r="2" spans="1:3" ht="19.5" thickTop="1" x14ac:dyDescent="0.4"/>
    <row r="3" spans="1:3" x14ac:dyDescent="0.4">
      <c r="A3" t="s">
        <v>206</v>
      </c>
    </row>
    <row r="8" spans="1:3" x14ac:dyDescent="0.4">
      <c r="B8" t="s">
        <v>211</v>
      </c>
    </row>
    <row r="14" spans="1:3" x14ac:dyDescent="0.4">
      <c r="B14" s="23" t="s">
        <v>207</v>
      </c>
      <c r="C14" s="3" t="s">
        <v>130</v>
      </c>
    </row>
    <row r="15" spans="1:3" x14ac:dyDescent="0.4">
      <c r="B15" s="23" t="s">
        <v>208</v>
      </c>
      <c r="C15" s="3" t="s">
        <v>130</v>
      </c>
    </row>
    <row r="16" spans="1:3" x14ac:dyDescent="0.4">
      <c r="B16" s="23" t="s">
        <v>209</v>
      </c>
      <c r="C16" s="3" t="s">
        <v>130</v>
      </c>
    </row>
    <row r="17" spans="1:18" x14ac:dyDescent="0.4">
      <c r="B17" s="23" t="s">
        <v>210</v>
      </c>
      <c r="C17" s="3" t="s">
        <v>130</v>
      </c>
    </row>
    <row r="19" spans="1:18" x14ac:dyDescent="0.4">
      <c r="B19" s="20" t="s">
        <v>218</v>
      </c>
      <c r="C19" s="20" t="s">
        <v>219</v>
      </c>
      <c r="D19" s="20" t="s">
        <v>184</v>
      </c>
      <c r="E19" s="20" t="s">
        <v>212</v>
      </c>
    </row>
    <row r="20" spans="1:18" x14ac:dyDescent="0.4">
      <c r="B20" s="3">
        <v>1</v>
      </c>
      <c r="C20" s="3">
        <v>1</v>
      </c>
      <c r="D20" s="3">
        <f>R_</f>
        <v>2</v>
      </c>
      <c r="E20" s="3">
        <v>2</v>
      </c>
    </row>
    <row r="24" spans="1:18" x14ac:dyDescent="0.4">
      <c r="A24" t="s">
        <v>70</v>
      </c>
    </row>
    <row r="25" spans="1:18" x14ac:dyDescent="0.4">
      <c r="L25" t="s">
        <v>191</v>
      </c>
    </row>
    <row r="28" spans="1:18" x14ac:dyDescent="0.4">
      <c r="C28" s="23" t="s">
        <v>213</v>
      </c>
      <c r="D28" s="23"/>
      <c r="E28" s="23"/>
      <c r="F28" s="23"/>
      <c r="G28" s="23" t="s">
        <v>180</v>
      </c>
      <c r="H28" s="23"/>
      <c r="I28" s="23"/>
      <c r="J28" s="23"/>
    </row>
    <row r="29" spans="1:18" x14ac:dyDescent="0.4">
      <c r="B29" s="23" t="s">
        <v>138</v>
      </c>
      <c r="C29" s="23" t="s">
        <v>214</v>
      </c>
      <c r="D29" s="23" t="s">
        <v>215</v>
      </c>
      <c r="E29" s="23" t="s">
        <v>216</v>
      </c>
      <c r="F29" s="23" t="s">
        <v>217</v>
      </c>
      <c r="G29" s="23" t="s">
        <v>214</v>
      </c>
      <c r="H29" s="23" t="s">
        <v>215</v>
      </c>
      <c r="I29" s="23" t="s">
        <v>216</v>
      </c>
      <c r="J29" s="23" t="s">
        <v>217</v>
      </c>
      <c r="K29" s="23" t="s">
        <v>142</v>
      </c>
      <c r="L29" s="23" t="s">
        <v>143</v>
      </c>
      <c r="M29" s="23" t="s">
        <v>127</v>
      </c>
      <c r="N29" s="23" t="s">
        <v>179</v>
      </c>
      <c r="O29" s="23" t="s">
        <v>179</v>
      </c>
      <c r="P29" s="23" t="s">
        <v>179</v>
      </c>
      <c r="Q29" s="23" t="s">
        <v>179</v>
      </c>
      <c r="R29" s="20" t="s">
        <v>144</v>
      </c>
    </row>
    <row r="30" spans="1:18" x14ac:dyDescent="0.4">
      <c r="B30" s="23">
        <v>1</v>
      </c>
      <c r="C30" s="36">
        <v>1</v>
      </c>
      <c r="D30" s="31">
        <v>0</v>
      </c>
      <c r="E30" s="36">
        <v>1</v>
      </c>
      <c r="F30" s="31">
        <v>0</v>
      </c>
      <c r="G30" s="36">
        <v>1</v>
      </c>
      <c r="H30" s="31">
        <v>0</v>
      </c>
      <c r="I30" s="36">
        <v>1</v>
      </c>
      <c r="J30" s="31">
        <v>0</v>
      </c>
      <c r="K30" s="31">
        <f>C30+SQRT(R_)*D30+SQRT(R_A+R_B*SQRT(R_))*(E30+F30*SQRT(R_))</f>
        <v>2.5537739740300376</v>
      </c>
      <c r="L30" s="31">
        <f>G30+SQRT(R_)*H30+SQRT(R_A+R_B*SQRT(R_))*(I30+J30*SQRT(R_))</f>
        <v>2.5537739740300376</v>
      </c>
      <c r="M30" s="31">
        <f>K30+L30</f>
        <v>5.1075479480600752</v>
      </c>
      <c r="N30" s="3">
        <f>C30+G30</f>
        <v>2</v>
      </c>
      <c r="O30" s="3">
        <f t="shared" ref="O30:Q30" si="0">D30+H30</f>
        <v>0</v>
      </c>
      <c r="P30" s="3">
        <f t="shared" si="0"/>
        <v>2</v>
      </c>
      <c r="Q30" s="3">
        <f t="shared" si="0"/>
        <v>0</v>
      </c>
      <c r="R30" s="3" t="b">
        <f>ABS(M30-(N30+O30*SQRT(R_))-SQRT(R_A+R_B*SQRT(R_))*(P30+SQRT(R_)*Q30))&lt;0.0000000001</f>
        <v>1</v>
      </c>
    </row>
    <row r="31" spans="1:18" x14ac:dyDescent="0.4">
      <c r="B31" s="23">
        <v>2</v>
      </c>
      <c r="C31" s="37">
        <v>0</v>
      </c>
      <c r="D31" s="29">
        <v>1</v>
      </c>
      <c r="E31" s="25">
        <v>0</v>
      </c>
      <c r="F31" s="23">
        <v>1</v>
      </c>
      <c r="G31" s="37">
        <v>0</v>
      </c>
      <c r="H31" s="29">
        <v>1</v>
      </c>
      <c r="I31" s="25">
        <v>0</v>
      </c>
      <c r="J31" s="23">
        <v>1</v>
      </c>
      <c r="K31" s="31">
        <f>C31+SQRT(R_)*D31+SQRT(R_A+R_B*SQRT(R_))*(E31+F31*SQRT(R_))</f>
        <v>3.6115817893087154</v>
      </c>
      <c r="L31" s="31">
        <f>G31+SQRT(R_)*H31+SQRT(R_A+R_B*SQRT(R_))*(I31+J31*SQRT(R_))</f>
        <v>3.6115817893087154</v>
      </c>
      <c r="M31" s="31">
        <f t="shared" ref="M31:M33" si="1">K31+L31</f>
        <v>7.2231635786174309</v>
      </c>
      <c r="N31" s="3">
        <f t="shared" ref="N31:N33" si="2">C31+G31</f>
        <v>0</v>
      </c>
      <c r="O31" s="3">
        <f t="shared" ref="O31:O33" si="3">D31+H31</f>
        <v>2</v>
      </c>
      <c r="P31" s="3">
        <f t="shared" ref="P31:P33" si="4">E31+I31</f>
        <v>0</v>
      </c>
      <c r="Q31" s="3">
        <f t="shared" ref="Q31:Q33" si="5">F31+J31</f>
        <v>2</v>
      </c>
      <c r="R31" s="3" t="b">
        <f>ABS(M31-(N31+O31*SQRT(R_))-SQRT(R_A+R_B*SQRT(R_))*(P31+SQRT(R_)*Q31))&lt;0.0000000001</f>
        <v>1</v>
      </c>
    </row>
    <row r="32" spans="1:18" x14ac:dyDescent="0.4">
      <c r="B32" s="33">
        <v>3</v>
      </c>
      <c r="C32" s="23">
        <v>1</v>
      </c>
      <c r="D32" s="23">
        <v>0</v>
      </c>
      <c r="E32" s="23">
        <v>0</v>
      </c>
      <c r="F32" s="23">
        <v>1</v>
      </c>
      <c r="G32" s="23">
        <v>1</v>
      </c>
      <c r="H32" s="23">
        <v>0</v>
      </c>
      <c r="I32" s="23">
        <v>0</v>
      </c>
      <c r="J32" s="23">
        <v>1</v>
      </c>
      <c r="K32" s="31">
        <f>C32+SQRT(R_)*D32+SQRT(R_A+R_B*SQRT(R_))*(E32+F32*SQRT(R_))</f>
        <v>3.1973682269356201</v>
      </c>
      <c r="L32" s="31">
        <f>G32+SQRT(R_)*H32+SQRT(R_A+R_B*SQRT(R_))*(I32+J32*SQRT(R_))</f>
        <v>3.1973682269356201</v>
      </c>
      <c r="M32" s="31">
        <f t="shared" si="1"/>
        <v>6.3947364538712401</v>
      </c>
      <c r="N32" s="3">
        <f t="shared" si="2"/>
        <v>2</v>
      </c>
      <c r="O32" s="3">
        <f t="shared" si="3"/>
        <v>0</v>
      </c>
      <c r="P32" s="3">
        <f t="shared" si="4"/>
        <v>0</v>
      </c>
      <c r="Q32" s="3">
        <f t="shared" si="5"/>
        <v>2</v>
      </c>
      <c r="R32" s="3" t="b">
        <f>ABS(M32-(N32+O32*SQRT(R_))-SQRT(R_A+R_B*SQRT(R_))*(P32+SQRT(R_)*Q32))&lt;0.0000000001</f>
        <v>1</v>
      </c>
    </row>
    <row r="33" spans="1:18" x14ac:dyDescent="0.4">
      <c r="B33" s="33">
        <v>4</v>
      </c>
      <c r="C33" s="23">
        <v>1</v>
      </c>
      <c r="D33" s="23">
        <v>1</v>
      </c>
      <c r="E33" s="23">
        <v>0</v>
      </c>
      <c r="F33" s="23">
        <v>1</v>
      </c>
      <c r="G33" s="23">
        <v>1</v>
      </c>
      <c r="H33" s="23">
        <v>1</v>
      </c>
      <c r="I33" s="23">
        <v>0</v>
      </c>
      <c r="J33" s="23">
        <v>1</v>
      </c>
      <c r="K33" s="31">
        <f>C33+SQRT(R_)*D33+SQRT(R_A+R_B*SQRT(R_))*(E33+F33*SQRT(R_))</f>
        <v>4.6115817893087154</v>
      </c>
      <c r="L33" s="31">
        <f>G33+SQRT(R_)*H33+SQRT(R_A+R_B*SQRT(R_))*(I33+J33*SQRT(R_))</f>
        <v>4.6115817893087154</v>
      </c>
      <c r="M33" s="31">
        <f t="shared" si="1"/>
        <v>9.2231635786174309</v>
      </c>
      <c r="N33" s="3">
        <f t="shared" si="2"/>
        <v>2</v>
      </c>
      <c r="O33" s="3">
        <f t="shared" si="3"/>
        <v>2</v>
      </c>
      <c r="P33" s="3">
        <f t="shared" si="4"/>
        <v>0</v>
      </c>
      <c r="Q33" s="3">
        <f t="shared" si="5"/>
        <v>2</v>
      </c>
      <c r="R33" s="3" t="b">
        <f>ABS(M33-(N33+O33*SQRT(R_))-SQRT(R_A+R_B*SQRT(R_))*(P33+SQRT(R_)*Q33))&lt;0.0000000001</f>
        <v>1</v>
      </c>
    </row>
    <row r="35" spans="1:18" x14ac:dyDescent="0.4">
      <c r="A35" t="s">
        <v>85</v>
      </c>
    </row>
    <row r="36" spans="1:18" x14ac:dyDescent="0.4">
      <c r="L36" t="s">
        <v>191</v>
      </c>
    </row>
    <row r="39" spans="1:18" x14ac:dyDescent="0.4">
      <c r="B39" s="23" t="s">
        <v>138</v>
      </c>
      <c r="C39" s="23" t="s">
        <v>187</v>
      </c>
      <c r="D39" s="23" t="s">
        <v>188</v>
      </c>
      <c r="E39" s="23" t="s">
        <v>189</v>
      </c>
      <c r="F39" s="23" t="s">
        <v>190</v>
      </c>
      <c r="G39" s="23" t="s">
        <v>142</v>
      </c>
      <c r="H39" s="23" t="s">
        <v>143</v>
      </c>
      <c r="I39" s="23" t="s">
        <v>127</v>
      </c>
      <c r="J39" s="23" t="s">
        <v>179</v>
      </c>
      <c r="K39" s="23" t="s">
        <v>180</v>
      </c>
      <c r="L39" s="20" t="s">
        <v>144</v>
      </c>
    </row>
    <row r="40" spans="1:18" x14ac:dyDescent="0.4">
      <c r="B40" s="23">
        <v>1</v>
      </c>
      <c r="C40" s="36">
        <v>1</v>
      </c>
      <c r="D40" s="31">
        <v>0</v>
      </c>
      <c r="E40" s="36">
        <v>1</v>
      </c>
      <c r="F40" s="31">
        <v>0</v>
      </c>
      <c r="G40" s="31">
        <f>C40+SQRT(R_A)*D40</f>
        <v>1</v>
      </c>
      <c r="H40" s="31">
        <f>E40+SQRT(R_A)*F40</f>
        <v>1</v>
      </c>
      <c r="I40" s="31">
        <f>G40*H40</f>
        <v>1</v>
      </c>
      <c r="J40" s="3">
        <f>C40*E40+D40*F40*R_A</f>
        <v>1</v>
      </c>
      <c r="K40" s="3">
        <f>C40*F40+D40*E40</f>
        <v>0</v>
      </c>
      <c r="L40" s="3" t="b">
        <f>J40+SQRT(R_A)*K40=I40</f>
        <v>1</v>
      </c>
    </row>
    <row r="41" spans="1:18" x14ac:dyDescent="0.4">
      <c r="B41" s="23">
        <v>2</v>
      </c>
      <c r="C41" s="37">
        <v>0</v>
      </c>
      <c r="D41" s="29">
        <v>1</v>
      </c>
      <c r="E41" s="25">
        <v>0</v>
      </c>
      <c r="F41" s="23">
        <v>1</v>
      </c>
      <c r="G41" s="31">
        <f>C41+SQRT(R_A)*D41</f>
        <v>1</v>
      </c>
      <c r="H41" s="31">
        <f>E41+SQRT(R_A)*F41</f>
        <v>1</v>
      </c>
      <c r="I41" s="31">
        <f t="shared" ref="I41:I43" si="6">G41*H41</f>
        <v>1</v>
      </c>
      <c r="J41" s="3">
        <f>C41*E41+D41*F41*R_A</f>
        <v>1</v>
      </c>
      <c r="K41" s="3">
        <f t="shared" ref="K41:K43" si="7">C41*F41+D41*E41</f>
        <v>0</v>
      </c>
      <c r="L41" s="3" t="b">
        <f>J41+SQRT(R_A)*K41=I41</f>
        <v>1</v>
      </c>
    </row>
    <row r="42" spans="1:18" x14ac:dyDescent="0.4">
      <c r="B42" s="33">
        <v>3</v>
      </c>
      <c r="C42" s="23">
        <v>1</v>
      </c>
      <c r="D42" s="23">
        <v>0</v>
      </c>
      <c r="E42" s="23">
        <v>0</v>
      </c>
      <c r="F42" s="23">
        <v>1</v>
      </c>
      <c r="G42" s="31">
        <f>C42+SQRT(R_A)*D42</f>
        <v>1</v>
      </c>
      <c r="H42" s="31">
        <f>E42+SQRT(R_A)*F42</f>
        <v>1</v>
      </c>
      <c r="I42" s="31">
        <f t="shared" si="6"/>
        <v>1</v>
      </c>
      <c r="J42" s="3">
        <f>C42*E42+D42*F42*R_A</f>
        <v>0</v>
      </c>
      <c r="K42" s="3">
        <f t="shared" si="7"/>
        <v>1</v>
      </c>
      <c r="L42" s="3" t="b">
        <f>J42+SQRT(R_A)*K42=I42</f>
        <v>1</v>
      </c>
    </row>
    <row r="43" spans="1:18" x14ac:dyDescent="0.4">
      <c r="B43" s="33">
        <v>4</v>
      </c>
      <c r="C43" s="23">
        <v>1</v>
      </c>
      <c r="D43" s="23">
        <v>1</v>
      </c>
      <c r="E43" s="23">
        <v>0</v>
      </c>
      <c r="F43" s="23">
        <v>1</v>
      </c>
      <c r="G43" s="31">
        <f>C43+SQRT(R_A)*D43</f>
        <v>2</v>
      </c>
      <c r="H43" s="31">
        <f>E43+SQRT(R_A)*F43</f>
        <v>1</v>
      </c>
      <c r="I43" s="31">
        <f t="shared" si="6"/>
        <v>2</v>
      </c>
      <c r="J43" s="3">
        <f>C43*E43+D43*F43*R_A</f>
        <v>1</v>
      </c>
      <c r="K43" s="3">
        <f t="shared" si="7"/>
        <v>1</v>
      </c>
      <c r="L43" s="3" t="b">
        <f>J43+SQRT(R_A)*K43=I43</f>
        <v>1</v>
      </c>
    </row>
    <row r="45" spans="1:18" x14ac:dyDescent="0.4">
      <c r="A45" t="s">
        <v>86</v>
      </c>
    </row>
    <row r="46" spans="1:18" x14ac:dyDescent="0.4">
      <c r="L46" t="s">
        <v>191</v>
      </c>
    </row>
    <row r="49" spans="1:12" x14ac:dyDescent="0.4">
      <c r="B49" s="23" t="s">
        <v>138</v>
      </c>
      <c r="C49" s="23" t="s">
        <v>187</v>
      </c>
      <c r="D49" s="23" t="s">
        <v>188</v>
      </c>
      <c r="E49" s="23" t="s">
        <v>142</v>
      </c>
      <c r="F49" s="23" t="s">
        <v>127</v>
      </c>
      <c r="G49" s="23" t="s">
        <v>179</v>
      </c>
      <c r="H49" s="23" t="s">
        <v>180</v>
      </c>
      <c r="I49" s="20" t="s">
        <v>144</v>
      </c>
    </row>
    <row r="50" spans="1:12" x14ac:dyDescent="0.4">
      <c r="B50" s="23">
        <v>1</v>
      </c>
      <c r="C50" s="36">
        <v>1</v>
      </c>
      <c r="D50" s="31">
        <v>0</v>
      </c>
      <c r="E50" s="31">
        <f>C50+SQRT(R_A)*D50</f>
        <v>1</v>
      </c>
      <c r="F50" s="31">
        <f>-E50</f>
        <v>-1</v>
      </c>
      <c r="G50" s="3">
        <f t="shared" ref="G50:H53" si="8">-C50</f>
        <v>-1</v>
      </c>
      <c r="H50" s="3">
        <f t="shared" si="8"/>
        <v>0</v>
      </c>
      <c r="I50" s="3" t="b">
        <f>G50+SQRT(R_A)*H50=F50</f>
        <v>1</v>
      </c>
    </row>
    <row r="51" spans="1:12" x14ac:dyDescent="0.4">
      <c r="B51" s="23">
        <v>2</v>
      </c>
      <c r="C51" s="37">
        <v>0</v>
      </c>
      <c r="D51" s="29">
        <v>1</v>
      </c>
      <c r="E51" s="31">
        <f>C51+SQRT(R_A)*D51</f>
        <v>1</v>
      </c>
      <c r="F51" s="31">
        <f t="shared" ref="F51:F53" si="9">-E51</f>
        <v>-1</v>
      </c>
      <c r="G51" s="3">
        <f t="shared" si="8"/>
        <v>0</v>
      </c>
      <c r="H51" s="3">
        <f t="shared" si="8"/>
        <v>-1</v>
      </c>
      <c r="I51" s="3" t="b">
        <f>G51+SQRT(R_A)*H51=F51</f>
        <v>1</v>
      </c>
    </row>
    <row r="52" spans="1:12" x14ac:dyDescent="0.4">
      <c r="B52" s="33">
        <v>3</v>
      </c>
      <c r="C52" s="23">
        <v>1</v>
      </c>
      <c r="D52" s="23">
        <v>0</v>
      </c>
      <c r="E52" s="31">
        <f>C52+SQRT(R_A)*D52</f>
        <v>1</v>
      </c>
      <c r="F52" s="31">
        <f t="shared" si="9"/>
        <v>-1</v>
      </c>
      <c r="G52" s="3">
        <f t="shared" si="8"/>
        <v>-1</v>
      </c>
      <c r="H52" s="3">
        <f t="shared" si="8"/>
        <v>0</v>
      </c>
      <c r="I52" s="3" t="b">
        <f>G52+SQRT(R_A)*H52=F52</f>
        <v>1</v>
      </c>
    </row>
    <row r="53" spans="1:12" x14ac:dyDescent="0.4">
      <c r="B53" s="33">
        <v>4</v>
      </c>
      <c r="C53" s="23">
        <v>1</v>
      </c>
      <c r="D53" s="23">
        <v>1</v>
      </c>
      <c r="E53" s="31">
        <f>C53+SQRT(R_A)*D53</f>
        <v>2</v>
      </c>
      <c r="F53" s="31">
        <f t="shared" si="9"/>
        <v>-2</v>
      </c>
      <c r="G53" s="3">
        <f t="shared" si="8"/>
        <v>-1</v>
      </c>
      <c r="H53" s="3">
        <f t="shared" si="8"/>
        <v>-1</v>
      </c>
      <c r="I53" s="3" t="b">
        <f>G53+SQRT(R_A)*H53=F53</f>
        <v>1</v>
      </c>
    </row>
    <row r="56" spans="1:12" x14ac:dyDescent="0.4">
      <c r="A56" t="s">
        <v>71</v>
      </c>
    </row>
    <row r="57" spans="1:12" x14ac:dyDescent="0.4">
      <c r="L57" t="s">
        <v>191</v>
      </c>
    </row>
    <row r="64" spans="1:12" x14ac:dyDescent="0.4">
      <c r="B64" s="23" t="s">
        <v>138</v>
      </c>
      <c r="C64" s="23" t="s">
        <v>187</v>
      </c>
      <c r="D64" s="23" t="s">
        <v>188</v>
      </c>
      <c r="E64" s="23" t="s">
        <v>142</v>
      </c>
      <c r="F64" s="23" t="s">
        <v>127</v>
      </c>
      <c r="G64" s="23" t="s">
        <v>179</v>
      </c>
      <c r="H64" s="23" t="s">
        <v>180</v>
      </c>
      <c r="I64" s="20" t="s">
        <v>144</v>
      </c>
    </row>
    <row r="65" spans="1:9" x14ac:dyDescent="0.4">
      <c r="B65" s="23">
        <v>1</v>
      </c>
      <c r="C65" s="36">
        <v>1</v>
      </c>
      <c r="D65" s="31">
        <v>0</v>
      </c>
      <c r="E65" s="31">
        <f>C65+SQRT(R_A)*D65</f>
        <v>1</v>
      </c>
      <c r="F65" s="31">
        <f>1/E65</f>
        <v>1</v>
      </c>
      <c r="G65" s="3">
        <f>C65/(C65^2-D65^2*R_A)</f>
        <v>1</v>
      </c>
      <c r="H65" s="3">
        <f>-D65/(C65^2-D65^2*R_A)</f>
        <v>0</v>
      </c>
      <c r="I65" s="3" t="b">
        <f>ABS(G65+SQRT(R_A)*H65-F65)&lt;0.0000000001</f>
        <v>1</v>
      </c>
    </row>
    <row r="66" spans="1:9" x14ac:dyDescent="0.4">
      <c r="B66" s="23">
        <v>2</v>
      </c>
      <c r="C66" s="37">
        <v>0</v>
      </c>
      <c r="D66" s="29">
        <v>1</v>
      </c>
      <c r="E66" s="31">
        <f>C66+SQRT(R_A)*D66</f>
        <v>1</v>
      </c>
      <c r="F66" s="31">
        <f t="shared" ref="F66:F69" si="10">1/E66</f>
        <v>1</v>
      </c>
      <c r="G66" s="3">
        <f>C66/(C66^2-D66^2*R_A)</f>
        <v>0</v>
      </c>
      <c r="H66" s="3">
        <f>-D66/(C66^2-D66^2*R_A)</f>
        <v>1</v>
      </c>
      <c r="I66" s="3" t="b">
        <f>ABS(G66+SQRT(R_A)*H66-F66)&lt;0.0000000001</f>
        <v>1</v>
      </c>
    </row>
    <row r="67" spans="1:9" x14ac:dyDescent="0.4">
      <c r="B67" s="33">
        <v>3</v>
      </c>
      <c r="C67" s="23">
        <v>1</v>
      </c>
      <c r="D67" s="23">
        <v>0</v>
      </c>
      <c r="E67" s="31">
        <f>C67+SQRT(R_A)*D67</f>
        <v>1</v>
      </c>
      <c r="F67" s="31">
        <f t="shared" si="10"/>
        <v>1</v>
      </c>
      <c r="G67" s="3">
        <f>C67/(C67^2-D67^2*R_A)</f>
        <v>1</v>
      </c>
      <c r="H67" s="3">
        <f>-D67/(C67^2-D67^2*R_A)</f>
        <v>0</v>
      </c>
      <c r="I67" s="3" t="b">
        <f>ABS(G67+SQRT(R_A)*H67-F67)&lt;0.0000000001</f>
        <v>1</v>
      </c>
    </row>
    <row r="68" spans="1:9" x14ac:dyDescent="0.4">
      <c r="B68" s="33">
        <v>4</v>
      </c>
      <c r="C68" s="23">
        <v>1</v>
      </c>
      <c r="D68" s="23">
        <v>1</v>
      </c>
      <c r="E68" s="31">
        <f>C68+SQRT(R_A)*D68</f>
        <v>2</v>
      </c>
      <c r="F68" s="31">
        <f t="shared" si="10"/>
        <v>0.5</v>
      </c>
      <c r="G68" s="3" t="e">
        <f>C68/(C68^2-D68^2*R_A)</f>
        <v>#DIV/0!</v>
      </c>
      <c r="H68" s="3" t="e">
        <f>-D68/(C68^2-D68^2*R_A)</f>
        <v>#DIV/0!</v>
      </c>
      <c r="I68" s="3" t="e">
        <f>ABS(G68+SQRT(R_A)*H68-F68)&lt;0.0000000001</f>
        <v>#DIV/0!</v>
      </c>
    </row>
    <row r="69" spans="1:9" x14ac:dyDescent="0.4">
      <c r="B69" s="33">
        <v>5</v>
      </c>
      <c r="C69" s="23">
        <v>0</v>
      </c>
      <c r="D69" s="23">
        <v>0</v>
      </c>
      <c r="E69" s="31">
        <f>C69+SQRT(R_A)*D69</f>
        <v>0</v>
      </c>
      <c r="F69" s="31" t="e">
        <f t="shared" si="10"/>
        <v>#DIV/0!</v>
      </c>
      <c r="G69" s="3" t="e">
        <f>C69/(C69^2-D69^2*R_A)</f>
        <v>#DIV/0!</v>
      </c>
      <c r="H69" s="3" t="e">
        <f>-D69/(C69^2-D69^2*R_A)</f>
        <v>#DIV/0!</v>
      </c>
      <c r="I69" s="3" t="e">
        <f>ABS(G69+SQRT(R_A)*H69-F69)&lt;0.0000000001</f>
        <v>#DIV/0!</v>
      </c>
    </row>
    <row r="72" spans="1:9" x14ac:dyDescent="0.4">
      <c r="A72" t="s">
        <v>157</v>
      </c>
    </row>
    <row r="73" spans="1:9" x14ac:dyDescent="0.4">
      <c r="B73" t="s">
        <v>198</v>
      </c>
    </row>
    <row r="75" spans="1:9" x14ac:dyDescent="0.4">
      <c r="C75" t="s">
        <v>198</v>
      </c>
    </row>
    <row r="77" spans="1:9" x14ac:dyDescent="0.4">
      <c r="D77" t="s">
        <v>181</v>
      </c>
    </row>
    <row r="78" spans="1:9" x14ac:dyDescent="0.4">
      <c r="C78" t="s">
        <v>198</v>
      </c>
    </row>
    <row r="83" spans="2:4" x14ac:dyDescent="0.4">
      <c r="C83" t="s">
        <v>198</v>
      </c>
    </row>
    <row r="88" spans="2:4" x14ac:dyDescent="0.4">
      <c r="C88" t="s">
        <v>200</v>
      </c>
    </row>
    <row r="89" spans="2:4" x14ac:dyDescent="0.4">
      <c r="D89" t="s">
        <v>181</v>
      </c>
    </row>
    <row r="90" spans="2:4" x14ac:dyDescent="0.4">
      <c r="B90" t="s">
        <v>200</v>
      </c>
    </row>
    <row r="91" spans="2:4" x14ac:dyDescent="0.4">
      <c r="C91" t="s">
        <v>198</v>
      </c>
    </row>
    <row r="94" spans="2:4" x14ac:dyDescent="0.4">
      <c r="D94" t="s">
        <v>181</v>
      </c>
    </row>
    <row r="96" spans="2:4" x14ac:dyDescent="0.4">
      <c r="C96" t="s">
        <v>200</v>
      </c>
    </row>
    <row r="97" spans="4:5" x14ac:dyDescent="0.4">
      <c r="D97" t="s">
        <v>198</v>
      </c>
    </row>
    <row r="100" spans="4:5" x14ac:dyDescent="0.4">
      <c r="E100" t="s">
        <v>198</v>
      </c>
    </row>
    <row r="107" spans="4:5" x14ac:dyDescent="0.4">
      <c r="E107" t="s">
        <v>198</v>
      </c>
    </row>
    <row r="115" spans="2:9" x14ac:dyDescent="0.4">
      <c r="E115" t="s">
        <v>200</v>
      </c>
    </row>
    <row r="116" spans="2:9" x14ac:dyDescent="0.4">
      <c r="F116" t="s">
        <v>181</v>
      </c>
    </row>
    <row r="118" spans="2:9" x14ac:dyDescent="0.4">
      <c r="D118" t="s">
        <v>200</v>
      </c>
    </row>
    <row r="119" spans="2:9" x14ac:dyDescent="0.4">
      <c r="E119" t="s">
        <v>181</v>
      </c>
    </row>
    <row r="122" spans="2:9" x14ac:dyDescent="0.4">
      <c r="B122" s="23" t="s">
        <v>138</v>
      </c>
      <c r="C122" s="23" t="s">
        <v>187</v>
      </c>
      <c r="D122" s="23" t="s">
        <v>188</v>
      </c>
      <c r="E122" s="23" t="s">
        <v>142</v>
      </c>
      <c r="F122" s="23" t="s">
        <v>127</v>
      </c>
      <c r="G122" s="23" t="s">
        <v>179</v>
      </c>
      <c r="H122" s="23" t="s">
        <v>180</v>
      </c>
      <c r="I122" s="20" t="s">
        <v>144</v>
      </c>
    </row>
    <row r="123" spans="2:9" x14ac:dyDescent="0.4">
      <c r="B123" s="23">
        <v>1</v>
      </c>
      <c r="C123" s="23">
        <v>-42</v>
      </c>
      <c r="D123" s="31">
        <v>4242</v>
      </c>
      <c r="E123" s="31">
        <f t="shared" ref="E123:E132" si="11">C123+SQRT(R_A)*D123</f>
        <v>4200</v>
      </c>
      <c r="F123" s="31">
        <f>SQRT(E123)</f>
        <v>64.807406984078597</v>
      </c>
      <c r="G123" s="3" t="e">
        <f>NA()</f>
        <v>#N/A</v>
      </c>
      <c r="H123" s="3" t="e">
        <f>NA()</f>
        <v>#N/A</v>
      </c>
      <c r="I123" s="3" t="e">
        <f t="shared" ref="I123:I132" si="12">ABS(G123+SQRT(R_A)*H123-F123)&lt;0.0000000001</f>
        <v>#N/A</v>
      </c>
    </row>
    <row r="124" spans="2:9" x14ac:dyDescent="0.4">
      <c r="B124" s="23">
        <v>2</v>
      </c>
      <c r="C124" s="36">
        <v>3</v>
      </c>
      <c r="D124" s="29">
        <v>0</v>
      </c>
      <c r="E124" s="31">
        <f t="shared" si="11"/>
        <v>3</v>
      </c>
      <c r="F124" s="31">
        <f t="shared" ref="F124:F132" si="13">SQRT(E124)</f>
        <v>1.7320508075688772</v>
      </c>
      <c r="G124" s="3" t="e">
        <f>NA()</f>
        <v>#N/A</v>
      </c>
      <c r="H124" s="3" t="e">
        <f>NA()</f>
        <v>#N/A</v>
      </c>
      <c r="I124" s="3" t="e">
        <f t="shared" si="12"/>
        <v>#N/A</v>
      </c>
    </row>
    <row r="125" spans="2:9" x14ac:dyDescent="0.4">
      <c r="B125" s="33">
        <v>3</v>
      </c>
      <c r="C125" s="37">
        <v>4</v>
      </c>
      <c r="D125" s="23">
        <v>0</v>
      </c>
      <c r="E125" s="31">
        <f t="shared" si="11"/>
        <v>4</v>
      </c>
      <c r="F125" s="31">
        <f t="shared" si="13"/>
        <v>2</v>
      </c>
      <c r="G125" s="3">
        <f>SQRT(C125)</f>
        <v>2</v>
      </c>
      <c r="H125" s="3">
        <v>0</v>
      </c>
      <c r="I125" s="3" t="b">
        <f t="shared" si="12"/>
        <v>1</v>
      </c>
    </row>
    <row r="126" spans="2:9" x14ac:dyDescent="0.4">
      <c r="B126" s="33">
        <v>4</v>
      </c>
      <c r="C126" s="23">
        <v>18</v>
      </c>
      <c r="D126" s="23">
        <v>0</v>
      </c>
      <c r="E126" s="31">
        <f t="shared" si="11"/>
        <v>18</v>
      </c>
      <c r="F126" s="31">
        <f t="shared" si="13"/>
        <v>4.2426406871192848</v>
      </c>
      <c r="G126" s="3">
        <v>0</v>
      </c>
      <c r="H126" s="3">
        <f>SQRT(C126/R_A)</f>
        <v>4.2426406871192848</v>
      </c>
      <c r="I126" s="3" t="b">
        <f t="shared" si="12"/>
        <v>1</v>
      </c>
    </row>
    <row r="127" spans="2:9" x14ac:dyDescent="0.4">
      <c r="B127" s="33">
        <v>5</v>
      </c>
      <c r="C127" s="23">
        <v>2</v>
      </c>
      <c r="D127" s="23">
        <v>3</v>
      </c>
      <c r="E127" s="31">
        <f t="shared" si="11"/>
        <v>5</v>
      </c>
      <c r="F127" s="31">
        <f t="shared" si="13"/>
        <v>2.2360679774997898</v>
      </c>
      <c r="G127" s="3" t="e">
        <f>NA()</f>
        <v>#N/A</v>
      </c>
      <c r="H127" s="3" t="e">
        <f>NA()</f>
        <v>#N/A</v>
      </c>
      <c r="I127" s="3" t="e">
        <f t="shared" si="12"/>
        <v>#N/A</v>
      </c>
    </row>
    <row r="128" spans="2:9" x14ac:dyDescent="0.4">
      <c r="B128" s="33">
        <v>6</v>
      </c>
      <c r="C128" s="23">
        <v>3</v>
      </c>
      <c r="D128" s="23">
        <v>2</v>
      </c>
      <c r="E128" s="31">
        <f t="shared" si="11"/>
        <v>5</v>
      </c>
      <c r="F128" s="31">
        <f t="shared" si="13"/>
        <v>2.2360679774997898</v>
      </c>
      <c r="G128" s="3">
        <f>D128/2/H128</f>
        <v>0.61803398874989479</v>
      </c>
      <c r="H128" s="3">
        <f>SQRT((C128+SQRT(C128^2-D128^2*R_A))/2/R_A)</f>
        <v>1.6180339887498949</v>
      </c>
      <c r="I128" s="3" t="b">
        <f t="shared" si="12"/>
        <v>1</v>
      </c>
    </row>
    <row r="129" spans="2:9" x14ac:dyDescent="0.4">
      <c r="B129" s="33">
        <v>7</v>
      </c>
      <c r="C129" s="23">
        <v>17</v>
      </c>
      <c r="D129" s="23">
        <v>12</v>
      </c>
      <c r="E129" s="31">
        <f t="shared" si="11"/>
        <v>29</v>
      </c>
      <c r="F129" s="31">
        <f t="shared" si="13"/>
        <v>5.3851648071345037</v>
      </c>
      <c r="G129" s="3">
        <f>D129/2/H129</f>
        <v>3.8106163923171468</v>
      </c>
      <c r="H129" s="3">
        <f>SQRT((C129-SQRT(C129^2-D129^2*R_A))/2/R_A)</f>
        <v>1.5745484148173572</v>
      </c>
      <c r="I129" s="3" t="b">
        <f t="shared" si="12"/>
        <v>1</v>
      </c>
    </row>
    <row r="130" spans="2:9" x14ac:dyDescent="0.4">
      <c r="B130" s="33">
        <v>8</v>
      </c>
      <c r="C130" s="23">
        <v>12</v>
      </c>
      <c r="D130" s="23">
        <v>5</v>
      </c>
      <c r="E130" s="31">
        <f t="shared" si="11"/>
        <v>17</v>
      </c>
      <c r="F130" s="31">
        <f t="shared" si="13"/>
        <v>4.1231056256176606</v>
      </c>
      <c r="G130" s="3" t="e">
        <f>NA()</f>
        <v>#N/A</v>
      </c>
      <c r="H130" s="3" t="e">
        <f>NA()</f>
        <v>#N/A</v>
      </c>
      <c r="I130" s="3" t="e">
        <f t="shared" si="12"/>
        <v>#N/A</v>
      </c>
    </row>
    <row r="131" spans="2:9" x14ac:dyDescent="0.4">
      <c r="B131" s="33">
        <v>9</v>
      </c>
      <c r="C131" s="23">
        <v>9</v>
      </c>
      <c r="D131" s="23">
        <v>6</v>
      </c>
      <c r="E131" s="31">
        <f t="shared" si="11"/>
        <v>15</v>
      </c>
      <c r="F131" s="31">
        <f t="shared" si="13"/>
        <v>3.872983346207417</v>
      </c>
      <c r="G131" s="3" t="e">
        <f>NA()</f>
        <v>#N/A</v>
      </c>
      <c r="H131" s="3" t="e">
        <f>NA()</f>
        <v>#N/A</v>
      </c>
      <c r="I131" s="3" t="e">
        <f t="shared" si="12"/>
        <v>#N/A</v>
      </c>
    </row>
    <row r="132" spans="2:9" x14ac:dyDescent="0.4">
      <c r="B132" s="33">
        <v>10</v>
      </c>
      <c r="C132" s="23">
        <v>0</v>
      </c>
      <c r="D132" s="23">
        <v>0</v>
      </c>
      <c r="E132" s="31">
        <f t="shared" si="11"/>
        <v>0</v>
      </c>
      <c r="F132" s="31">
        <f t="shared" si="13"/>
        <v>0</v>
      </c>
      <c r="G132" s="3">
        <v>0</v>
      </c>
      <c r="H132" s="3">
        <v>0</v>
      </c>
      <c r="I132" s="3" t="b">
        <f t="shared" si="12"/>
        <v>1</v>
      </c>
    </row>
  </sheetData>
  <phoneticPr fontId="3"/>
  <conditionalFormatting sqref="I123:I132 R30:R33">
    <cfRule type="cellIs" dxfId="9" priority="7" operator="equal">
      <formula>TRUE</formula>
    </cfRule>
    <cfRule type="cellIs" dxfId="8" priority="8" operator="equal">
      <formula>FALSE</formula>
    </cfRule>
  </conditionalFormatting>
  <conditionalFormatting sqref="L40:L43">
    <cfRule type="cellIs" dxfId="7" priority="5" operator="equal">
      <formula>TRUE</formula>
    </cfRule>
    <cfRule type="cellIs" dxfId="6" priority="6" operator="equal">
      <formula>FALSE</formula>
    </cfRule>
  </conditionalFormatting>
  <conditionalFormatting sqref="I50:I53">
    <cfRule type="cellIs" dxfId="5" priority="3" operator="equal">
      <formula>TRUE</formula>
    </cfRule>
    <cfRule type="cellIs" dxfId="4" priority="4" operator="equal">
      <formula>FALSE</formula>
    </cfRule>
  </conditionalFormatting>
  <conditionalFormatting sqref="I65:I69">
    <cfRule type="cellIs" dxfId="3" priority="1" operator="equal">
      <formula>TRUE</formula>
    </cfRule>
    <cfRule type="cellIs" dxfId="2" priority="2" operator="equal">
      <formula>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4"/>
  <sheetViews>
    <sheetView zoomScale="130" zoomScaleNormal="130" workbookViewId="0">
      <selection activeCell="A67" sqref="A67"/>
    </sheetView>
  </sheetViews>
  <sheetFormatPr defaultRowHeight="18.75" x14ac:dyDescent="0.4"/>
  <sheetData>
    <row r="1" spans="1:3" s="22" customFormat="1" ht="24.75" thickBot="1" x14ac:dyDescent="0.45">
      <c r="A1" s="22" t="s">
        <v>27</v>
      </c>
    </row>
    <row r="2" spans="1:3" ht="19.5" thickTop="1" x14ac:dyDescent="0.4"/>
    <row r="3" spans="1:3" x14ac:dyDescent="0.4">
      <c r="A3" t="s">
        <v>38</v>
      </c>
    </row>
    <row r="4" spans="1:3" x14ac:dyDescent="0.4">
      <c r="B4" t="s">
        <v>39</v>
      </c>
    </row>
    <row r="6" spans="1:3" x14ac:dyDescent="0.4">
      <c r="B6" t="s">
        <v>45</v>
      </c>
    </row>
    <row r="7" spans="1:3" x14ac:dyDescent="0.4">
      <c r="C7" s="2" t="s">
        <v>43</v>
      </c>
    </row>
    <row r="8" spans="1:3" x14ac:dyDescent="0.4">
      <c r="C8" s="2"/>
    </row>
    <row r="9" spans="1:3" x14ac:dyDescent="0.4">
      <c r="C9" s="2"/>
    </row>
    <row r="11" spans="1:3" x14ac:dyDescent="0.4">
      <c r="B11" t="s">
        <v>50</v>
      </c>
    </row>
    <row r="14" spans="1:3" x14ac:dyDescent="0.4">
      <c r="B14" t="s">
        <v>47</v>
      </c>
    </row>
    <row r="18" spans="1:3" x14ac:dyDescent="0.4">
      <c r="B18" t="s">
        <v>48</v>
      </c>
    </row>
    <row r="20" spans="1:3" x14ac:dyDescent="0.4">
      <c r="A20" t="s">
        <v>44</v>
      </c>
    </row>
    <row r="21" spans="1:3" x14ac:dyDescent="0.4">
      <c r="B21" t="s">
        <v>40</v>
      </c>
    </row>
    <row r="25" spans="1:3" x14ac:dyDescent="0.4">
      <c r="C25" t="s">
        <v>52</v>
      </c>
    </row>
    <row r="32" spans="1:3" x14ac:dyDescent="0.4">
      <c r="B32" t="s">
        <v>56</v>
      </c>
    </row>
    <row r="33" spans="2:7" x14ac:dyDescent="0.4">
      <c r="B33" t="s">
        <v>57</v>
      </c>
    </row>
    <row r="36" spans="2:7" x14ac:dyDescent="0.4">
      <c r="C36" t="s">
        <v>63</v>
      </c>
    </row>
    <row r="37" spans="2:7" x14ac:dyDescent="0.4">
      <c r="B37" t="s">
        <v>53</v>
      </c>
    </row>
    <row r="38" spans="2:7" x14ac:dyDescent="0.4">
      <c r="C38" s="3" t="s">
        <v>54</v>
      </c>
      <c r="D38" s="3">
        <v>121</v>
      </c>
      <c r="F38" s="18" t="s">
        <v>60</v>
      </c>
      <c r="G38" s="3">
        <f>D49</f>
        <v>11.064549844140538</v>
      </c>
    </row>
    <row r="39" spans="2:7" x14ac:dyDescent="0.4">
      <c r="C39" s="18" t="s">
        <v>58</v>
      </c>
      <c r="D39" s="3">
        <f>SQRT(D38)</f>
        <v>11</v>
      </c>
      <c r="F39" s="18" t="s">
        <v>61</v>
      </c>
      <c r="G39" s="3">
        <f>D54</f>
        <v>11</v>
      </c>
    </row>
    <row r="40" spans="2:7" x14ac:dyDescent="0.4">
      <c r="F40" s="18" t="s">
        <v>62</v>
      </c>
      <c r="G40" s="3">
        <f>D64</f>
        <v>11</v>
      </c>
    </row>
    <row r="43" spans="2:7" x14ac:dyDescent="0.4">
      <c r="C43" s="3" t="s">
        <v>55</v>
      </c>
      <c r="D43" s="3" t="s">
        <v>59</v>
      </c>
      <c r="E43" s="16" t="s">
        <v>64</v>
      </c>
    </row>
    <row r="44" spans="2:7" x14ac:dyDescent="0.4">
      <c r="C44" s="17">
        <v>0</v>
      </c>
      <c r="D44" s="17">
        <f>D38</f>
        <v>121</v>
      </c>
      <c r="E44" s="19">
        <f>(D44)/$D$39-1</f>
        <v>10</v>
      </c>
    </row>
    <row r="45" spans="2:7" x14ac:dyDescent="0.4">
      <c r="C45" s="3">
        <v>1</v>
      </c>
      <c r="D45" s="3">
        <f>(D44^2+$D$38)/D44/2</f>
        <v>61</v>
      </c>
      <c r="E45" s="19">
        <f t="shared" ref="E45:E64" si="0">(D45)/$D$39-1</f>
        <v>4.5454545454545459</v>
      </c>
    </row>
    <row r="46" spans="2:7" x14ac:dyDescent="0.4">
      <c r="C46" s="3">
        <f>C45+1</f>
        <v>2</v>
      </c>
      <c r="D46" s="3">
        <f t="shared" ref="D46:D64" si="1">(D45^2+$D$38)/D45/2</f>
        <v>31.491803278688526</v>
      </c>
      <c r="E46" s="19">
        <f t="shared" si="0"/>
        <v>1.8628912071535022</v>
      </c>
    </row>
    <row r="47" spans="2:7" x14ac:dyDescent="0.4">
      <c r="C47" s="3">
        <f t="shared" ref="C47:C64" si="2">C46+1</f>
        <v>3</v>
      </c>
      <c r="D47" s="3">
        <f t="shared" si="1"/>
        <v>17.667036464955924</v>
      </c>
      <c r="E47" s="19">
        <f t="shared" si="0"/>
        <v>0.60609422408690228</v>
      </c>
    </row>
    <row r="48" spans="2:7" x14ac:dyDescent="0.4">
      <c r="C48" s="3">
        <f t="shared" si="2"/>
        <v>4</v>
      </c>
      <c r="D48" s="3">
        <f t="shared" si="1"/>
        <v>12.257974853711914</v>
      </c>
      <c r="E48" s="19">
        <f t="shared" si="0"/>
        <v>0.11436135033744677</v>
      </c>
    </row>
    <row r="49" spans="3:5" x14ac:dyDescent="0.4">
      <c r="C49" s="3">
        <f t="shared" si="2"/>
        <v>5</v>
      </c>
      <c r="D49" s="3">
        <f t="shared" si="1"/>
        <v>11.064549844140538</v>
      </c>
      <c r="E49" s="19">
        <f t="shared" si="0"/>
        <v>5.8681676491398882E-3</v>
      </c>
    </row>
    <row r="50" spans="3:5" x14ac:dyDescent="0.4">
      <c r="C50" s="3">
        <f t="shared" si="2"/>
        <v>6</v>
      </c>
      <c r="D50" s="3">
        <f t="shared" si="1"/>
        <v>11.000188289737824</v>
      </c>
      <c r="E50" s="19">
        <f t="shared" si="0"/>
        <v>1.711724889319477E-5</v>
      </c>
    </row>
    <row r="51" spans="3:5" x14ac:dyDescent="0.4">
      <c r="C51" s="3">
        <f t="shared" si="2"/>
        <v>7</v>
      </c>
      <c r="D51" s="3">
        <f t="shared" si="1"/>
        <v>11.000000001611474</v>
      </c>
      <c r="E51" s="19">
        <f t="shared" si="0"/>
        <v>1.4649770285757313E-10</v>
      </c>
    </row>
    <row r="52" spans="3:5" x14ac:dyDescent="0.4">
      <c r="C52" s="3">
        <f t="shared" si="2"/>
        <v>8</v>
      </c>
      <c r="D52" s="3">
        <f t="shared" si="1"/>
        <v>11</v>
      </c>
      <c r="E52" s="19">
        <f t="shared" si="0"/>
        <v>0</v>
      </c>
    </row>
    <row r="53" spans="3:5" x14ac:dyDescent="0.4">
      <c r="C53" s="3">
        <f t="shared" si="2"/>
        <v>9</v>
      </c>
      <c r="D53" s="3">
        <f t="shared" si="1"/>
        <v>11</v>
      </c>
      <c r="E53" s="19">
        <f t="shared" si="0"/>
        <v>0</v>
      </c>
    </row>
    <row r="54" spans="3:5" x14ac:dyDescent="0.4">
      <c r="C54" s="3">
        <f t="shared" si="2"/>
        <v>10</v>
      </c>
      <c r="D54" s="3">
        <f t="shared" si="1"/>
        <v>11</v>
      </c>
      <c r="E54" s="19">
        <f t="shared" si="0"/>
        <v>0</v>
      </c>
    </row>
    <row r="55" spans="3:5" x14ac:dyDescent="0.4">
      <c r="C55" s="3">
        <f t="shared" si="2"/>
        <v>11</v>
      </c>
      <c r="D55" s="3">
        <f t="shared" si="1"/>
        <v>11</v>
      </c>
      <c r="E55" s="19">
        <f t="shared" si="0"/>
        <v>0</v>
      </c>
    </row>
    <row r="56" spans="3:5" x14ac:dyDescent="0.4">
      <c r="C56" s="3">
        <f t="shared" si="2"/>
        <v>12</v>
      </c>
      <c r="D56" s="3">
        <f t="shared" si="1"/>
        <v>11</v>
      </c>
      <c r="E56" s="19">
        <f t="shared" si="0"/>
        <v>0</v>
      </c>
    </row>
    <row r="57" spans="3:5" x14ac:dyDescent="0.4">
      <c r="C57" s="3">
        <f t="shared" si="2"/>
        <v>13</v>
      </c>
      <c r="D57" s="3">
        <f t="shared" si="1"/>
        <v>11</v>
      </c>
      <c r="E57" s="19">
        <f t="shared" si="0"/>
        <v>0</v>
      </c>
    </row>
    <row r="58" spans="3:5" x14ac:dyDescent="0.4">
      <c r="C58" s="3">
        <f t="shared" si="2"/>
        <v>14</v>
      </c>
      <c r="D58" s="3">
        <f t="shared" si="1"/>
        <v>11</v>
      </c>
      <c r="E58" s="19">
        <f t="shared" si="0"/>
        <v>0</v>
      </c>
    </row>
    <row r="59" spans="3:5" x14ac:dyDescent="0.4">
      <c r="C59" s="3">
        <f t="shared" si="2"/>
        <v>15</v>
      </c>
      <c r="D59" s="3">
        <f t="shared" si="1"/>
        <v>11</v>
      </c>
      <c r="E59" s="19">
        <f t="shared" si="0"/>
        <v>0</v>
      </c>
    </row>
    <row r="60" spans="3:5" x14ac:dyDescent="0.4">
      <c r="C60" s="3">
        <f t="shared" si="2"/>
        <v>16</v>
      </c>
      <c r="D60" s="3">
        <f t="shared" si="1"/>
        <v>11</v>
      </c>
      <c r="E60" s="19">
        <f t="shared" si="0"/>
        <v>0</v>
      </c>
    </row>
    <row r="61" spans="3:5" x14ac:dyDescent="0.4">
      <c r="C61" s="3">
        <f t="shared" si="2"/>
        <v>17</v>
      </c>
      <c r="D61" s="3">
        <f t="shared" si="1"/>
        <v>11</v>
      </c>
      <c r="E61" s="19">
        <f t="shared" si="0"/>
        <v>0</v>
      </c>
    </row>
    <row r="62" spans="3:5" x14ac:dyDescent="0.4">
      <c r="C62" s="3">
        <f t="shared" si="2"/>
        <v>18</v>
      </c>
      <c r="D62" s="3">
        <f t="shared" si="1"/>
        <v>11</v>
      </c>
      <c r="E62" s="19">
        <f t="shared" si="0"/>
        <v>0</v>
      </c>
    </row>
    <row r="63" spans="3:5" x14ac:dyDescent="0.4">
      <c r="C63" s="3">
        <f t="shared" si="2"/>
        <v>19</v>
      </c>
      <c r="D63" s="3">
        <f t="shared" si="1"/>
        <v>11</v>
      </c>
      <c r="E63" s="19">
        <f t="shared" si="0"/>
        <v>0</v>
      </c>
    </row>
    <row r="64" spans="3:5" x14ac:dyDescent="0.4">
      <c r="C64" s="3">
        <f t="shared" si="2"/>
        <v>20</v>
      </c>
      <c r="D64" s="3">
        <f t="shared" si="1"/>
        <v>11</v>
      </c>
      <c r="E64" s="19">
        <f t="shared" si="0"/>
        <v>0</v>
      </c>
    </row>
  </sheetData>
  <phoneticPr fontId="3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0" zoomScaleNormal="130" workbookViewId="0">
      <selection activeCell="B24" sqref="B24"/>
    </sheetView>
  </sheetViews>
  <sheetFormatPr defaultRowHeight="18.75" x14ac:dyDescent="0.4"/>
  <sheetData>
    <row r="1" spans="1:4" s="22" customFormat="1" ht="24.75" thickBot="1" x14ac:dyDescent="0.45">
      <c r="A1" s="22" t="s">
        <v>115</v>
      </c>
    </row>
    <row r="2" spans="1:4" ht="19.5" thickTop="1" x14ac:dyDescent="0.4"/>
    <row r="3" spans="1:4" x14ac:dyDescent="0.4">
      <c r="A3" t="s">
        <v>46</v>
      </c>
    </row>
    <row r="4" spans="1:4" x14ac:dyDescent="0.4">
      <c r="B4" t="s">
        <v>28</v>
      </c>
    </row>
    <row r="5" spans="1:4" x14ac:dyDescent="0.4">
      <c r="C5" t="s">
        <v>29</v>
      </c>
    </row>
    <row r="6" spans="1:4" x14ac:dyDescent="0.4">
      <c r="D6" t="s">
        <v>30</v>
      </c>
    </row>
    <row r="7" spans="1:4" x14ac:dyDescent="0.4">
      <c r="D7" t="s">
        <v>31</v>
      </c>
    </row>
    <row r="8" spans="1:4" x14ac:dyDescent="0.4">
      <c r="D8" t="s">
        <v>32</v>
      </c>
    </row>
    <row r="9" spans="1:4" x14ac:dyDescent="0.4">
      <c r="B9" t="s">
        <v>37</v>
      </c>
    </row>
    <row r="10" spans="1:4" x14ac:dyDescent="0.4">
      <c r="C10" s="13" t="s">
        <v>33</v>
      </c>
    </row>
    <row r="11" spans="1:4" x14ac:dyDescent="0.4">
      <c r="C11" s="13" t="s">
        <v>34</v>
      </c>
    </row>
    <row r="12" spans="1:4" x14ac:dyDescent="0.4">
      <c r="C12" s="13" t="s">
        <v>35</v>
      </c>
    </row>
    <row r="13" spans="1:4" x14ac:dyDescent="0.4">
      <c r="C13" s="13" t="s">
        <v>36</v>
      </c>
    </row>
    <row r="15" spans="1:4" x14ac:dyDescent="0.4">
      <c r="A15" t="s">
        <v>44</v>
      </c>
    </row>
    <row r="16" spans="1:4" x14ac:dyDescent="0.4">
      <c r="B16" t="s">
        <v>40</v>
      </c>
    </row>
    <row r="20" spans="3:4" x14ac:dyDescent="0.4">
      <c r="D20" t="s">
        <v>51</v>
      </c>
    </row>
    <row r="25" spans="3:4" x14ac:dyDescent="0.4">
      <c r="C25" t="s">
        <v>49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math</vt:lpstr>
      <vt:lpstr>field</vt:lpstr>
      <vt:lpstr>frac</vt:lpstr>
      <vt:lpstr>binarion</vt:lpstr>
      <vt:lpstr>dual</vt:lpstr>
      <vt:lpstr>split</vt:lpstr>
      <vt:lpstr>splitsplit</vt:lpstr>
      <vt:lpstr>nm</vt:lpstr>
      <vt:lpstr>quad</vt:lpstr>
      <vt:lpstr>dual!K</vt:lpstr>
      <vt:lpstr>split!K</vt:lpstr>
      <vt:lpstr>splitsplit!K</vt:lpstr>
      <vt:lpstr>split!R_</vt:lpstr>
      <vt:lpstr>splitsplit!R_</vt:lpstr>
      <vt:lpstr>splitsplit!R_A</vt:lpstr>
      <vt:lpstr>splitsplit!R_B</vt:lpstr>
      <vt:lpstr>dual!X</vt:lpstr>
      <vt:lpstr>split!X</vt:lpstr>
      <vt:lpstr>splitsplit!X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Maurice</dc:creator>
  <cp:lastModifiedBy>et Maurice</cp:lastModifiedBy>
  <dcterms:created xsi:type="dcterms:W3CDTF">2021-10-09T01:20:03Z</dcterms:created>
  <dcterms:modified xsi:type="dcterms:W3CDTF">2022-05-03T12:04:26Z</dcterms:modified>
</cp:coreProperties>
</file>