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harris/_K/_SCRIPTS/_CODE-GIT-MGD/dtt-pricing-tools-populator/00-CONSTANTS/"/>
    </mc:Choice>
  </mc:AlternateContent>
  <xr:revisionPtr revIDLastSave="0" documentId="13_ncr:1_{345E3497-4820-2949-9836-70A13B8D7F05}" xr6:coauthVersionLast="47" xr6:coauthVersionMax="47" xr10:uidLastSave="{00000000-0000-0000-0000-000000000000}"/>
  <bookViews>
    <workbookView xWindow="20740" yWindow="-28080" windowWidth="27240" windowHeight="18440" activeTab="1" xr2:uid="{7A059E25-DFCF-6342-8148-88951A9BA5D0}"/>
  </bookViews>
  <sheets>
    <sheet name="Pricing Setup" sheetId="1" r:id="rId1"/>
    <sheet name="Resource Setup" sheetId="2" r:id="rId2"/>
  </sheets>
  <definedNames>
    <definedName name="varProjectType">'Pricing Setup'!$F$24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C15" i="1"/>
  <c r="B15" i="1" s="1"/>
  <c r="B14" i="1"/>
  <c r="C14" i="1" s="1"/>
</calcChain>
</file>

<file path=xl/sharedStrings.xml><?xml version="1.0" encoding="utf-8"?>
<sst xmlns="http://schemas.openxmlformats.org/spreadsheetml/2006/main" count="251" uniqueCount="86">
  <si>
    <t>C.</t>
  </si>
  <si>
    <t>Jupiter Details:</t>
  </si>
  <si>
    <t>(1)</t>
  </si>
  <si>
    <r>
      <t>Opportunity ID</t>
    </r>
    <r>
      <rPr>
        <sz val="10"/>
        <color rgb="FFFF0000"/>
        <rFont val="Segoe UI"/>
        <family val="2"/>
      </rPr>
      <t>*</t>
    </r>
  </si>
  <si>
    <t>(2)</t>
  </si>
  <si>
    <r>
      <t>Opportunity Name</t>
    </r>
    <r>
      <rPr>
        <sz val="10"/>
        <color rgb="FFFF0000"/>
        <rFont val="Segoe UI"/>
        <family val="2"/>
      </rPr>
      <t>*</t>
    </r>
  </si>
  <si>
    <t>(3)</t>
  </si>
  <si>
    <r>
      <t>Lead Engagement Partner</t>
    </r>
    <r>
      <rPr>
        <sz val="10"/>
        <color rgb="FFFF0000"/>
        <rFont val="Segoe UI"/>
        <family val="2"/>
      </rPr>
      <t>*</t>
    </r>
  </si>
  <si>
    <t>(4)</t>
  </si>
  <si>
    <t>Opportunity Owner</t>
  </si>
  <si>
    <t>(5)</t>
  </si>
  <si>
    <r>
      <t>Engagement Manager</t>
    </r>
    <r>
      <rPr>
        <sz val="10"/>
        <color rgb="FFFF0000"/>
        <rFont val="Segoe UI"/>
        <family val="2"/>
      </rPr>
      <t>*</t>
    </r>
  </si>
  <si>
    <t>D.</t>
  </si>
  <si>
    <t>Estimate Details:</t>
  </si>
  <si>
    <r>
      <t>Location</t>
    </r>
    <r>
      <rPr>
        <sz val="10"/>
        <color rgb="FFFF0000"/>
        <rFont val="Segoe UI"/>
        <family val="2"/>
      </rPr>
      <t>*</t>
    </r>
  </si>
  <si>
    <t>Sydney</t>
  </si>
  <si>
    <r>
      <t>Market Offering</t>
    </r>
    <r>
      <rPr>
        <sz val="10"/>
        <color rgb="FFFF0000"/>
        <rFont val="Segoe UI"/>
        <family val="2"/>
      </rPr>
      <t>*</t>
    </r>
  </si>
  <si>
    <t>AU00-1591 - Secure Network &amp; Operations Engineering</t>
  </si>
  <si>
    <r>
      <t>Service Type</t>
    </r>
    <r>
      <rPr>
        <sz val="10"/>
        <color rgb="FFFF0000"/>
        <rFont val="Segoe UI"/>
        <family val="2"/>
      </rPr>
      <t>*</t>
    </r>
  </si>
  <si>
    <t>Implement</t>
  </si>
  <si>
    <t>Please Select</t>
  </si>
  <si>
    <r>
      <t>Estimate Type</t>
    </r>
    <r>
      <rPr>
        <sz val="10"/>
        <color rgb="FFFF0000"/>
        <rFont val="Segoe UI"/>
        <family val="2"/>
      </rPr>
      <t>*</t>
    </r>
  </si>
  <si>
    <t>Time &amp; Material</t>
  </si>
  <si>
    <t>(7)</t>
  </si>
  <si>
    <r>
      <t>What is the Working Hours Per Day (HPD) assumed for planning the solution and that will be charged to the client?</t>
    </r>
    <r>
      <rPr>
        <sz val="10"/>
        <color rgb="FFFF0000"/>
        <rFont val="Segoe UI"/>
        <family val="2"/>
      </rPr>
      <t>*</t>
    </r>
  </si>
  <si>
    <t>Deloitte's Planning Standard 7.5HPD</t>
  </si>
  <si>
    <t>E.</t>
  </si>
  <si>
    <t xml:space="preserve">Technology Vendors or Alliances: </t>
  </si>
  <si>
    <r>
      <t>Does this engagement involve technology vendors or Alliances?</t>
    </r>
    <r>
      <rPr>
        <sz val="10"/>
        <color rgb="FFFF0000"/>
        <rFont val="Segoe UI"/>
        <family val="2"/>
      </rPr>
      <t>*</t>
    </r>
  </si>
  <si>
    <t>No</t>
  </si>
  <si>
    <t>Chris Morgan</t>
  </si>
  <si>
    <t>Keiran Harris</t>
  </si>
  <si>
    <t>Resource Setup</t>
  </si>
  <si>
    <t>#</t>
  </si>
  <si>
    <r>
      <t>Company</t>
    </r>
    <r>
      <rPr>
        <b/>
        <sz val="10"/>
        <color rgb="FFFF0000"/>
        <rFont val="Segoe UI"/>
        <family val="2"/>
        <charset val="1"/>
      </rPr>
      <t>*</t>
    </r>
  </si>
  <si>
    <r>
      <t>Service Area</t>
    </r>
    <r>
      <rPr>
        <b/>
        <sz val="10"/>
        <color rgb="FFFF0000"/>
        <rFont val="Segoe UI"/>
        <family val="2"/>
        <charset val="1"/>
      </rPr>
      <t>*</t>
    </r>
  </si>
  <si>
    <r>
      <t>Offering</t>
    </r>
    <r>
      <rPr>
        <b/>
        <sz val="10"/>
        <color rgb="FFFF0000"/>
        <rFont val="Segoe UI"/>
        <family val="2"/>
        <charset val="1"/>
      </rPr>
      <t>*</t>
    </r>
  </si>
  <si>
    <r>
      <t>Staff Level</t>
    </r>
    <r>
      <rPr>
        <b/>
        <sz val="10"/>
        <color rgb="FFFF0000"/>
        <rFont val="Segoe UI"/>
        <family val="2"/>
        <charset val="1"/>
      </rPr>
      <t>*</t>
    </r>
  </si>
  <si>
    <t>Budget Group
(Change if needed)</t>
  </si>
  <si>
    <t>Name</t>
  </si>
  <si>
    <t>Task</t>
  </si>
  <si>
    <t>Deloitte AU Equivalent</t>
  </si>
  <si>
    <t>Period Freq</t>
  </si>
  <si>
    <t>Rate Freq</t>
  </si>
  <si>
    <t>FY 26 Std Rev Rate</t>
  </si>
  <si>
    <r>
      <t>Eng Rate $ (excl GST)</t>
    </r>
    <r>
      <rPr>
        <b/>
        <sz val="10"/>
        <color rgb="FFFF0000"/>
        <rFont val="Segoe UI"/>
        <family val="2"/>
        <charset val="1"/>
      </rPr>
      <t>*</t>
    </r>
  </si>
  <si>
    <t>Eng Rate (incl. GST)</t>
  </si>
  <si>
    <t>FY 26 Std Cost Rate</t>
  </si>
  <si>
    <t>FY 27 Std Cost Rate for Ref</t>
  </si>
  <si>
    <t>Deloitte_Australia</t>
  </si>
  <si>
    <t>Tech &amp; Transformation</t>
  </si>
  <si>
    <t>T&amp;T National</t>
  </si>
  <si>
    <t>T&amp;T - Sr Consultant 1</t>
  </si>
  <si>
    <t>Group 2</t>
  </si>
  <si>
    <t>TBD</t>
  </si>
  <si>
    <t>Project Controller default estimation (auto - calculated)</t>
  </si>
  <si>
    <t>Senior Consultant</t>
  </si>
  <si>
    <t>Weekly</t>
  </si>
  <si>
    <t>Daily</t>
  </si>
  <si>
    <t xml:space="preserve"> $            -  </t>
  </si>
  <si>
    <t xml:space="preserve">               -  </t>
  </si>
  <si>
    <t>T&amp;T Engineering</t>
  </si>
  <si>
    <t>Contract Manager default estimation (auto - calculated)</t>
  </si>
  <si>
    <t xml:space="preserve"> $                -  </t>
  </si>
  <si>
    <t xml:space="preserve"> $                  -  </t>
  </si>
  <si>
    <t>T&amp;T - Partner 5 - NEP</t>
  </si>
  <si>
    <t>Group 1</t>
  </si>
  <si>
    <t>Partner</t>
  </si>
  <si>
    <t>Group 10</t>
  </si>
  <si>
    <t>RateCard-P</t>
  </si>
  <si>
    <t>T&amp;T - Director 1</t>
  </si>
  <si>
    <t>RateCard-D</t>
  </si>
  <si>
    <t>Director</t>
  </si>
  <si>
    <t>T&amp;T - Sr Manager 1</t>
  </si>
  <si>
    <t>RateCard-SM</t>
  </si>
  <si>
    <t>Senior Manager</t>
  </si>
  <si>
    <t>T&amp;T - Manager 1</t>
  </si>
  <si>
    <t>RateCard-M</t>
  </si>
  <si>
    <t>Manager</t>
  </si>
  <si>
    <t>RateCard-SC</t>
  </si>
  <si>
    <t>T&amp;T - Consultant 1</t>
  </si>
  <si>
    <t>RateCard-C</t>
  </si>
  <si>
    <t>Consultant</t>
  </si>
  <si>
    <t>T&amp;T - Graduate 1</t>
  </si>
  <si>
    <t>RateCard-G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</si>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</sst>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8" formatCode="_-* #,##0_-;\-* #,##0_-;_-* &quot;-&quot;??_-;_-@_-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egoe UI"/>
      <family val="2"/>
    </font>
    <font>
      <sz val="9"/>
      <color theme="1"/>
      <name val="Verdana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0"/>
      <color theme="1"/>
      <name val="Segoe UI"/>
      <family val="2"/>
    </font>
    <font>
      <i/>
      <sz val="10"/>
      <color rgb="FFFF0000"/>
      <name val="Segoe UI"/>
      <family val="2"/>
    </font>
    <font>
      <b/>
      <sz val="10"/>
      <color rgb="FFFFFFFF"/>
      <name val="Segoe UI"/>
      <family val="2"/>
      <charset val="1"/>
    </font>
    <font>
      <b/>
      <sz val="10"/>
      <name val="Segoe UI"/>
      <family val="2"/>
      <charset val="1"/>
    </font>
    <font>
      <b/>
      <sz val="10"/>
      <color rgb="FFFF0000"/>
      <name val="Segoe UI"/>
      <family val="2"/>
      <charset val="1"/>
    </font>
    <font>
      <b/>
      <sz val="10"/>
      <color rgb="FF000000"/>
      <name val="Segoe UI"/>
      <family val="2"/>
      <charset val="1"/>
    </font>
    <font>
      <sz val="10"/>
      <name val="Segoe UI"/>
      <family val="2"/>
      <charset val="1"/>
    </font>
    <font>
      <sz val="10"/>
      <color rgb="FF000000"/>
      <name val="Segoe U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351C"/>
        <bgColor rgb="FF000000"/>
      </patternFill>
    </fill>
    <fill>
      <patternFill patternType="solid">
        <fgColor rgb="FFD1EC9F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</cellStyleXfs>
  <cellXfs count="40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5" fillId="3" borderId="4" xfId="2" quotePrefix="1" applyFont="1" applyFill="1" applyBorder="1" applyAlignment="1">
      <alignment vertical="center"/>
    </xf>
    <xf numFmtId="49" fontId="5" fillId="3" borderId="5" xfId="3" applyNumberFormat="1" applyFont="1" applyFill="1" applyBorder="1" applyAlignment="1">
      <alignment vertical="center"/>
    </xf>
    <xf numFmtId="0" fontId="7" fillId="4" borderId="5" xfId="2" applyFont="1" applyFill="1" applyBorder="1" applyAlignment="1" applyProtection="1">
      <alignment vertical="center"/>
      <protection locked="0"/>
    </xf>
    <xf numFmtId="0" fontId="5" fillId="3" borderId="1" xfId="2" quotePrefix="1" applyFont="1" applyFill="1" applyBorder="1" applyAlignment="1">
      <alignment vertical="center"/>
    </xf>
    <xf numFmtId="49" fontId="5" fillId="3" borderId="3" xfId="3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49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7" fillId="4" borderId="3" xfId="2" applyFont="1" applyFill="1" applyBorder="1" applyAlignment="1" applyProtection="1">
      <alignment vertical="center"/>
      <protection locked="0"/>
    </xf>
    <xf numFmtId="0" fontId="5" fillId="3" borderId="3" xfId="3" applyFont="1" applyFill="1" applyBorder="1" applyAlignment="1">
      <alignment vertical="center"/>
    </xf>
    <xf numFmtId="0" fontId="7" fillId="0" borderId="6" xfId="2" applyFont="1" applyBorder="1" applyAlignment="1" applyProtection="1">
      <alignment vertical="center"/>
      <protection locked="0"/>
    </xf>
    <xf numFmtId="0" fontId="5" fillId="0" borderId="0" xfId="2" quotePrefix="1" applyFont="1" applyAlignment="1">
      <alignment vertical="center"/>
    </xf>
    <xf numFmtId="0" fontId="8" fillId="0" borderId="0" xfId="3" applyFont="1" applyAlignment="1">
      <alignment horizontal="left" vertical="center"/>
    </xf>
    <xf numFmtId="164" fontId="7" fillId="0" borderId="0" xfId="1" applyNumberFormat="1" applyFont="1" applyFill="1" applyBorder="1" applyAlignment="1" applyProtection="1">
      <alignment vertical="center"/>
      <protection locked="0"/>
    </xf>
    <xf numFmtId="49" fontId="7" fillId="3" borderId="3" xfId="3" applyNumberFormat="1" applyFont="1" applyFill="1" applyBorder="1" applyAlignment="1">
      <alignment vertical="center" wrapText="1"/>
    </xf>
    <xf numFmtId="49" fontId="3" fillId="2" borderId="2" xfId="3" applyNumberFormat="1" applyFont="1" applyFill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/>
    </xf>
    <xf numFmtId="49" fontId="10" fillId="6" borderId="8" xfId="0" applyNumberFormat="1" applyFont="1" applyFill="1" applyBorder="1" applyAlignment="1">
      <alignment vertical="center"/>
    </xf>
    <xf numFmtId="49" fontId="10" fillId="6" borderId="5" xfId="0" applyNumberFormat="1" applyFont="1" applyFill="1" applyBorder="1" applyAlignment="1">
      <alignment vertical="center" wrapText="1"/>
    </xf>
    <xf numFmtId="49" fontId="12" fillId="6" borderId="5" xfId="0" applyNumberFormat="1" applyFont="1" applyFill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vertical="center"/>
    </xf>
    <xf numFmtId="0" fontId="14" fillId="8" borderId="5" xfId="0" applyFont="1" applyFill="1" applyBorder="1" applyAlignment="1">
      <alignment vertical="center"/>
    </xf>
    <xf numFmtId="0" fontId="14" fillId="0" borderId="5" xfId="0" applyFont="1" applyBorder="1" applyAlignment="1" applyProtection="1">
      <alignment vertical="center"/>
      <protection locked="0"/>
    </xf>
    <xf numFmtId="164" fontId="14" fillId="8" borderId="5" xfId="0" applyNumberFormat="1" applyFont="1" applyFill="1" applyBorder="1" applyAlignment="1">
      <alignment vertical="center"/>
    </xf>
    <xf numFmtId="164" fontId="14" fillId="9" borderId="5" xfId="0" applyNumberFormat="1" applyFont="1" applyFill="1" applyBorder="1" applyAlignment="1" applyProtection="1">
      <alignment vertical="center"/>
      <protection locked="0"/>
    </xf>
    <xf numFmtId="168" fontId="14" fillId="8" borderId="5" xfId="0" applyNumberFormat="1" applyFont="1" applyFill="1" applyBorder="1" applyAlignment="1">
      <alignment vertical="center"/>
    </xf>
    <xf numFmtId="0" fontId="13" fillId="10" borderId="5" xfId="0" applyFont="1" applyFill="1" applyBorder="1" applyAlignment="1" applyProtection="1">
      <alignment vertical="center"/>
      <protection locked="0"/>
    </xf>
    <xf numFmtId="0" fontId="14" fillId="10" borderId="5" xfId="0" applyFont="1" applyFill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Protection="1">
      <protection locked="0"/>
    </xf>
    <xf numFmtId="49" fontId="9" fillId="5" borderId="4" xfId="0" applyNumberFormat="1" applyFont="1" applyFill="1" applyBorder="1" applyAlignment="1">
      <alignment horizontal="left" vertical="center"/>
    </xf>
    <xf numFmtId="49" fontId="9" fillId="5" borderId="7" xfId="0" applyNumberFormat="1" applyFont="1" applyFill="1" applyBorder="1" applyAlignment="1">
      <alignment horizontal="left" vertical="center"/>
    </xf>
    <xf numFmtId="0" fontId="13" fillId="11" borderId="5" xfId="0" applyFont="1" applyFill="1" applyBorder="1" applyAlignment="1" applyProtection="1">
      <alignment vertical="center"/>
      <protection locked="0"/>
    </xf>
    <xf numFmtId="0" fontId="14" fillId="11" borderId="5" xfId="0" applyFont="1" applyFill="1" applyBorder="1" applyAlignment="1" applyProtection="1">
      <alignment vertical="center"/>
      <protection locked="0"/>
    </xf>
    <xf numFmtId="0" fontId="14" fillId="12" borderId="5" xfId="0" applyFont="1" applyFill="1" applyBorder="1" applyAlignment="1" applyProtection="1">
      <alignment vertical="center"/>
      <protection locked="0"/>
    </xf>
  </cellXfs>
  <cellStyles count="4">
    <cellStyle name="Currency" xfId="1" builtinId="4"/>
    <cellStyle name="Normal" xfId="0" builtinId="0"/>
    <cellStyle name="Normal 2" xfId="2" xr:uid="{A94FBCF5-5A06-F44A-9A74-3DD4268E2C5F}"/>
    <cellStyle name="Normal 2 2" xfId="3" xr:uid="{EB82264F-3484-124C-B3D4-F76DDA685A44}"/>
  </cellStyles>
  <dxfs count="4"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59996337778862885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89AA-BBB8-4041-8D68-58AC39ECD958}">
  <dimension ref="B2:D19"/>
  <sheetViews>
    <sheetView workbookViewId="0">
      <selection activeCell="D3" sqref="D3"/>
    </sheetView>
  </sheetViews>
  <sheetFormatPr baseColWidth="10" defaultRowHeight="16" x14ac:dyDescent="0.2"/>
  <cols>
    <col min="2" max="2" width="3" bestFit="1" customWidth="1"/>
    <col min="3" max="3" width="49.6640625" bestFit="1" customWidth="1"/>
    <col min="4" max="4" width="42.5" bestFit="1" customWidth="1"/>
  </cols>
  <sheetData>
    <row r="2" spans="2:4" x14ac:dyDescent="0.2">
      <c r="B2" s="1" t="s">
        <v>0</v>
      </c>
      <c r="C2" s="17" t="s">
        <v>1</v>
      </c>
      <c r="D2" s="18"/>
    </row>
    <row r="3" spans="2:4" x14ac:dyDescent="0.2">
      <c r="B3" s="2" t="s">
        <v>2</v>
      </c>
      <c r="C3" s="3" t="s">
        <v>3</v>
      </c>
      <c r="D3" s="4"/>
    </row>
    <row r="4" spans="2:4" x14ac:dyDescent="0.2">
      <c r="B4" s="5" t="s">
        <v>4</v>
      </c>
      <c r="C4" s="6" t="s">
        <v>5</v>
      </c>
      <c r="D4" s="4"/>
    </row>
    <row r="5" spans="2:4" x14ac:dyDescent="0.2">
      <c r="B5" s="5" t="s">
        <v>6</v>
      </c>
      <c r="C5" s="6" t="s">
        <v>7</v>
      </c>
      <c r="D5" s="4" t="s">
        <v>30</v>
      </c>
    </row>
    <row r="6" spans="2:4" x14ac:dyDescent="0.2">
      <c r="B6" s="5" t="s">
        <v>8</v>
      </c>
      <c r="C6" s="6" t="s">
        <v>9</v>
      </c>
      <c r="D6" s="4" t="s">
        <v>31</v>
      </c>
    </row>
    <row r="7" spans="2:4" x14ac:dyDescent="0.2">
      <c r="B7" s="5" t="s">
        <v>10</v>
      </c>
      <c r="C7" s="6" t="s">
        <v>11</v>
      </c>
      <c r="D7" s="4" t="s">
        <v>31</v>
      </c>
    </row>
    <row r="8" spans="2:4" x14ac:dyDescent="0.2">
      <c r="B8" s="7"/>
      <c r="C8" s="8"/>
      <c r="D8" s="9"/>
    </row>
    <row r="9" spans="2:4" x14ac:dyDescent="0.2">
      <c r="B9" s="1" t="s">
        <v>12</v>
      </c>
      <c r="C9" s="17" t="s">
        <v>13</v>
      </c>
      <c r="D9" s="18"/>
    </row>
    <row r="10" spans="2:4" x14ac:dyDescent="0.2">
      <c r="B10" s="2" t="s">
        <v>2</v>
      </c>
      <c r="C10" s="3" t="s">
        <v>14</v>
      </c>
      <c r="D10" s="10" t="s">
        <v>15</v>
      </c>
    </row>
    <row r="11" spans="2:4" x14ac:dyDescent="0.2">
      <c r="B11" s="5" t="s">
        <v>4</v>
      </c>
      <c r="C11" s="6" t="s">
        <v>16</v>
      </c>
      <c r="D11" s="10" t="s">
        <v>17</v>
      </c>
    </row>
    <row r="12" spans="2:4" x14ac:dyDescent="0.2">
      <c r="B12" s="5" t="s">
        <v>6</v>
      </c>
      <c r="C12" s="6" t="s">
        <v>18</v>
      </c>
      <c r="D12" s="10" t="s">
        <v>19</v>
      </c>
    </row>
    <row r="13" spans="2:4" x14ac:dyDescent="0.2">
      <c r="B13" s="5" t="s">
        <v>8</v>
      </c>
      <c r="C13" s="6" t="s">
        <v>21</v>
      </c>
      <c r="D13" s="10" t="s">
        <v>22</v>
      </c>
    </row>
    <row r="14" spans="2:4" x14ac:dyDescent="0.2">
      <c r="B14" s="5" t="str">
        <f>IF(varProjectType="Fixed Fee","(5)","")</f>
        <v/>
      </c>
      <c r="C14" s="11" t="str">
        <f>IF(B14&lt;&gt;"","Do you have a target Fixed Fee $ Value?","")</f>
        <v/>
      </c>
      <c r="D14" s="12" t="s">
        <v>20</v>
      </c>
    </row>
    <row r="15" spans="2:4" x14ac:dyDescent="0.2">
      <c r="B15" s="13" t="str">
        <f>IF(C15&lt;&gt;"","(6)","")</f>
        <v/>
      </c>
      <c r="C15" s="14" t="str">
        <f>IF(AND(varProjectType="Fixed Fee",D14="Yes"),"Please populate the fixed fee amount (excl. Billable Expenses)*","")</f>
        <v/>
      </c>
      <c r="D15" s="15"/>
    </row>
    <row r="16" spans="2:4" ht="30" x14ac:dyDescent="0.2">
      <c r="B16" s="5" t="s">
        <v>23</v>
      </c>
      <c r="C16" s="16" t="s">
        <v>24</v>
      </c>
      <c r="D16" s="10" t="s">
        <v>25</v>
      </c>
    </row>
    <row r="17" spans="2:4" x14ac:dyDescent="0.2">
      <c r="B17" s="7"/>
      <c r="C17" s="8"/>
      <c r="D17" s="9"/>
    </row>
    <row r="18" spans="2:4" x14ac:dyDescent="0.2">
      <c r="B18" s="1" t="s">
        <v>26</v>
      </c>
      <c r="C18" s="17" t="s">
        <v>27</v>
      </c>
      <c r="D18" s="18"/>
    </row>
    <row r="19" spans="2:4" x14ac:dyDescent="0.2">
      <c r="B19" s="5" t="s">
        <v>2</v>
      </c>
      <c r="C19" s="6" t="s">
        <v>28</v>
      </c>
      <c r="D19" s="10" t="s">
        <v>29</v>
      </c>
    </row>
  </sheetData>
  <mergeCells count="3">
    <mergeCell ref="C2:D2"/>
    <mergeCell ref="C9:D9"/>
    <mergeCell ref="C18:D18"/>
  </mergeCells>
  <conditionalFormatting sqref="B15">
    <cfRule type="expression" dxfId="3" priority="2">
      <formula>$E$26&lt;&gt;""</formula>
    </cfRule>
  </conditionalFormatting>
  <conditionalFormatting sqref="B14:D14">
    <cfRule type="expression" dxfId="2" priority="1">
      <formula>$D$25=""</formula>
    </cfRule>
  </conditionalFormatting>
  <conditionalFormatting sqref="C15">
    <cfRule type="expression" dxfId="1" priority="3">
      <formula>$E$26&lt;&gt;""</formula>
    </cfRule>
  </conditionalFormatting>
  <conditionalFormatting sqref="D15">
    <cfRule type="expression" dxfId="0" priority="4">
      <formula>$E$26&lt;&gt;""</formula>
    </cfRule>
  </conditionalFormatting>
  <dataValidations count="3">
    <dataValidation type="list" allowBlank="1" showInputMessage="1" showErrorMessage="1" sqref="D12" xr:uid="{C102C94B-1405-9E42-94BC-2D60408C10C5}">
      <formula1>"Please Select,Advise,Implement,Operate,DNU:Internal,NA"</formula1>
    </dataValidation>
    <dataValidation type="list" showInputMessage="1" showErrorMessage="1" sqref="D13" xr:uid="{70A350BC-4D7A-C847-AB16-1D4D20EF5065}">
      <formula1>"Please Select, Fixed Fee, Time &amp; Material, Capped Time &amp; Materials"</formula1>
    </dataValidation>
    <dataValidation type="list" allowBlank="1" showInputMessage="1" showErrorMessage="1" sqref="D17" xr:uid="{22509525-A58C-FA40-8F6C-D0A151266A8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F917-13A2-824E-BE04-3245EAAAABC1}">
  <dimension ref="B3:Q34"/>
  <sheetViews>
    <sheetView tabSelected="1" topLeftCell="A4" workbookViewId="0">
      <selection activeCell="N28" sqref="N28"/>
    </sheetView>
  </sheetViews>
  <sheetFormatPr baseColWidth="10" defaultRowHeight="16" x14ac:dyDescent="0.2"/>
  <cols>
    <col min="2" max="2" width="3.83203125" customWidth="1"/>
    <col min="3" max="3" width="13.33203125" bestFit="1" customWidth="1"/>
    <col min="4" max="4" width="18.1640625" bestFit="1" customWidth="1"/>
    <col min="5" max="5" width="13.33203125" bestFit="1" customWidth="1"/>
    <col min="6" max="6" width="17.1640625" bestFit="1" customWidth="1"/>
    <col min="7" max="7" width="9.1640625" bestFit="1" customWidth="1"/>
    <col min="17" max="17" width="14.5" bestFit="1" customWidth="1"/>
  </cols>
  <sheetData>
    <row r="3" spans="2:17" x14ac:dyDescent="0.2">
      <c r="B3" s="35" t="s">
        <v>32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2:17" ht="60" x14ac:dyDescent="0.2">
      <c r="B4" s="19" t="s">
        <v>33</v>
      </c>
      <c r="C4" s="20" t="s">
        <v>34</v>
      </c>
      <c r="D4" s="20" t="s">
        <v>35</v>
      </c>
      <c r="E4" s="20" t="s">
        <v>36</v>
      </c>
      <c r="F4" s="21" t="s">
        <v>37</v>
      </c>
      <c r="G4" s="21" t="s">
        <v>38</v>
      </c>
      <c r="H4" s="20" t="s">
        <v>39</v>
      </c>
      <c r="I4" s="21" t="s">
        <v>40</v>
      </c>
      <c r="J4" s="21" t="s">
        <v>41</v>
      </c>
      <c r="K4" s="21" t="s">
        <v>42</v>
      </c>
      <c r="L4" s="21" t="s">
        <v>43</v>
      </c>
      <c r="M4" s="22" t="s">
        <v>44</v>
      </c>
      <c r="N4" s="21" t="s">
        <v>45</v>
      </c>
      <c r="O4" s="21" t="s">
        <v>46</v>
      </c>
      <c r="P4" s="22" t="s">
        <v>47</v>
      </c>
      <c r="Q4" s="23" t="s">
        <v>48</v>
      </c>
    </row>
    <row r="5" spans="2:17" x14ac:dyDescent="0.2">
      <c r="B5" s="24">
        <v>1</v>
      </c>
      <c r="C5" s="25" t="s">
        <v>49</v>
      </c>
      <c r="D5" s="25" t="s">
        <v>50</v>
      </c>
      <c r="E5" s="26" t="s">
        <v>51</v>
      </c>
      <c r="F5" s="25" t="s">
        <v>52</v>
      </c>
      <c r="G5" s="27" t="s">
        <v>53</v>
      </c>
      <c r="H5" s="25" t="s">
        <v>54</v>
      </c>
      <c r="I5" s="26" t="s">
        <v>55</v>
      </c>
      <c r="J5" s="26" t="s">
        <v>56</v>
      </c>
      <c r="K5" s="26" t="s">
        <v>57</v>
      </c>
      <c r="L5" s="26" t="s">
        <v>58</v>
      </c>
      <c r="M5" s="28" t="s">
        <v>59</v>
      </c>
      <c r="N5" s="29"/>
      <c r="O5" s="30" t="s">
        <v>60</v>
      </c>
      <c r="P5" s="28">
        <v>683</v>
      </c>
      <c r="Q5" s="28">
        <v>704</v>
      </c>
    </row>
    <row r="6" spans="2:17" x14ac:dyDescent="0.2">
      <c r="B6" s="24">
        <v>2</v>
      </c>
      <c r="C6" s="25" t="s">
        <v>49</v>
      </c>
      <c r="D6" s="25" t="s">
        <v>50</v>
      </c>
      <c r="E6" s="26" t="s">
        <v>61</v>
      </c>
      <c r="F6" s="26"/>
      <c r="G6" s="27" t="s">
        <v>53</v>
      </c>
      <c r="H6" s="25" t="s">
        <v>54</v>
      </c>
      <c r="I6" s="26" t="s">
        <v>62</v>
      </c>
      <c r="J6" s="26"/>
      <c r="K6" s="26" t="s">
        <v>57</v>
      </c>
      <c r="L6" s="26" t="s">
        <v>58</v>
      </c>
      <c r="M6" s="28" t="s">
        <v>59</v>
      </c>
      <c r="N6" s="29"/>
      <c r="O6" s="30" t="s">
        <v>60</v>
      </c>
      <c r="P6" s="28" t="s">
        <v>63</v>
      </c>
      <c r="Q6" s="28" t="s">
        <v>64</v>
      </c>
    </row>
    <row r="7" spans="2:17" x14ac:dyDescent="0.2">
      <c r="B7" s="24">
        <v>3</v>
      </c>
      <c r="C7" s="31" t="s">
        <v>49</v>
      </c>
      <c r="D7" s="31" t="s">
        <v>50</v>
      </c>
      <c r="E7" s="32" t="s">
        <v>61</v>
      </c>
      <c r="F7" s="31" t="s">
        <v>65</v>
      </c>
      <c r="G7" s="27" t="s">
        <v>66</v>
      </c>
      <c r="H7" s="31"/>
      <c r="I7" s="32"/>
      <c r="J7" s="26" t="s">
        <v>67</v>
      </c>
      <c r="K7" s="26" t="s">
        <v>57</v>
      </c>
      <c r="L7" s="26" t="s">
        <v>58</v>
      </c>
      <c r="M7" s="28">
        <v>7500</v>
      </c>
      <c r="N7" s="29"/>
      <c r="O7" s="30" t="s">
        <v>60</v>
      </c>
      <c r="P7" s="28">
        <v>2768</v>
      </c>
      <c r="Q7" s="28">
        <v>2856</v>
      </c>
    </row>
    <row r="8" spans="2:17" x14ac:dyDescent="0.2">
      <c r="B8" s="24">
        <v>4</v>
      </c>
      <c r="C8" s="31"/>
      <c r="D8" s="31"/>
      <c r="E8" s="32"/>
      <c r="F8" s="31"/>
      <c r="G8" s="27" t="s">
        <v>66</v>
      </c>
      <c r="H8" s="33"/>
      <c r="I8" s="27"/>
      <c r="J8" s="26"/>
      <c r="K8" s="26"/>
      <c r="L8" s="26"/>
      <c r="M8" s="28" t="s">
        <v>59</v>
      </c>
      <c r="N8" s="29"/>
      <c r="O8" s="30" t="s">
        <v>60</v>
      </c>
      <c r="P8" s="28" t="s">
        <v>63</v>
      </c>
      <c r="Q8" s="28" t="s">
        <v>64</v>
      </c>
    </row>
    <row r="9" spans="2:17" x14ac:dyDescent="0.2">
      <c r="B9" s="24">
        <v>5</v>
      </c>
      <c r="C9" s="31"/>
      <c r="D9" s="31"/>
      <c r="E9" s="32"/>
      <c r="F9" s="31"/>
      <c r="G9" s="27" t="s">
        <v>66</v>
      </c>
      <c r="H9" s="31"/>
      <c r="I9" s="32"/>
      <c r="J9" s="26"/>
      <c r="K9" s="26"/>
      <c r="L9" s="26"/>
      <c r="M9" s="28" t="s">
        <v>59</v>
      </c>
      <c r="N9" s="29"/>
      <c r="O9" s="30" t="s">
        <v>60</v>
      </c>
      <c r="P9" s="28" t="s">
        <v>63</v>
      </c>
      <c r="Q9" s="28" t="s">
        <v>64</v>
      </c>
    </row>
    <row r="10" spans="2:17" x14ac:dyDescent="0.2">
      <c r="B10" s="24">
        <v>6</v>
      </c>
      <c r="C10" s="31"/>
      <c r="D10" s="31"/>
      <c r="E10" s="32"/>
      <c r="F10" s="31"/>
      <c r="G10" s="27" t="s">
        <v>66</v>
      </c>
      <c r="H10" s="31"/>
      <c r="I10" s="32"/>
      <c r="J10" s="26"/>
      <c r="K10" s="26"/>
      <c r="L10" s="26"/>
      <c r="M10" s="28" t="s">
        <v>59</v>
      </c>
      <c r="N10" s="29"/>
      <c r="O10" s="30" t="s">
        <v>60</v>
      </c>
      <c r="P10" s="28" t="s">
        <v>63</v>
      </c>
      <c r="Q10" s="28" t="s">
        <v>64</v>
      </c>
    </row>
    <row r="11" spans="2:17" x14ac:dyDescent="0.2">
      <c r="B11" s="24">
        <v>7</v>
      </c>
      <c r="C11" s="31"/>
      <c r="D11" s="31"/>
      <c r="E11" s="32"/>
      <c r="F11" s="31"/>
      <c r="G11" s="27" t="s">
        <v>66</v>
      </c>
      <c r="H11" s="31"/>
      <c r="I11" s="32"/>
      <c r="J11" s="26"/>
      <c r="K11" s="26"/>
      <c r="L11" s="26"/>
      <c r="M11" s="28" t="s">
        <v>59</v>
      </c>
      <c r="N11" s="29"/>
      <c r="O11" s="30" t="s">
        <v>60</v>
      </c>
      <c r="P11" s="28" t="s">
        <v>63</v>
      </c>
      <c r="Q11" s="28" t="s">
        <v>64</v>
      </c>
    </row>
    <row r="12" spans="2:17" x14ac:dyDescent="0.2">
      <c r="B12" s="24">
        <v>8</v>
      </c>
      <c r="C12" s="31"/>
      <c r="D12" s="31"/>
      <c r="E12" s="32"/>
      <c r="F12" s="31"/>
      <c r="G12" s="27" t="s">
        <v>66</v>
      </c>
      <c r="H12" s="31"/>
      <c r="I12" s="32"/>
      <c r="J12" s="26"/>
      <c r="K12" s="26"/>
      <c r="L12" s="26"/>
      <c r="M12" s="28" t="s">
        <v>59</v>
      </c>
      <c r="N12" s="29"/>
      <c r="O12" s="30" t="s">
        <v>60</v>
      </c>
      <c r="P12" s="28" t="s">
        <v>63</v>
      </c>
      <c r="Q12" s="28" t="s">
        <v>64</v>
      </c>
    </row>
    <row r="13" spans="2:17" x14ac:dyDescent="0.2">
      <c r="B13" s="24">
        <v>9</v>
      </c>
      <c r="C13" s="31"/>
      <c r="D13" s="31"/>
      <c r="E13" s="32"/>
      <c r="F13" s="31"/>
      <c r="G13" s="27" t="s">
        <v>66</v>
      </c>
      <c r="H13" s="31"/>
      <c r="I13" s="32"/>
      <c r="J13" s="26"/>
      <c r="K13" s="26"/>
      <c r="L13" s="26"/>
      <c r="M13" s="28" t="s">
        <v>59</v>
      </c>
      <c r="N13" s="29"/>
      <c r="O13" s="30" t="s">
        <v>60</v>
      </c>
      <c r="P13" s="28" t="s">
        <v>63</v>
      </c>
      <c r="Q13" s="28" t="s">
        <v>64</v>
      </c>
    </row>
    <row r="14" spans="2:17" x14ac:dyDescent="0.2">
      <c r="B14" s="24">
        <v>10</v>
      </c>
      <c r="C14" s="31"/>
      <c r="D14" s="31"/>
      <c r="E14" s="32"/>
      <c r="F14" s="31"/>
      <c r="G14" s="27" t="s">
        <v>66</v>
      </c>
      <c r="H14" s="31"/>
      <c r="I14" s="32"/>
      <c r="J14" s="26"/>
      <c r="K14" s="26"/>
      <c r="L14" s="26"/>
      <c r="M14" s="28" t="s">
        <v>59</v>
      </c>
      <c r="N14" s="29"/>
      <c r="O14" s="30" t="s">
        <v>60</v>
      </c>
      <c r="P14" s="28" t="s">
        <v>63</v>
      </c>
      <c r="Q14" s="28" t="s">
        <v>64</v>
      </c>
    </row>
    <row r="15" spans="2:17" x14ac:dyDescent="0.2">
      <c r="B15" s="24">
        <v>11</v>
      </c>
      <c r="C15" s="31"/>
      <c r="D15" s="31"/>
      <c r="E15" s="32"/>
      <c r="F15" s="31"/>
      <c r="G15" s="27" t="s">
        <v>66</v>
      </c>
      <c r="H15" s="31"/>
      <c r="I15" s="32"/>
      <c r="J15" s="26"/>
      <c r="K15" s="26"/>
      <c r="L15" s="26"/>
      <c r="M15" s="28" t="s">
        <v>59</v>
      </c>
      <c r="N15" s="29"/>
      <c r="O15" s="30" t="s">
        <v>60</v>
      </c>
      <c r="P15" s="28" t="s">
        <v>63</v>
      </c>
      <c r="Q15" s="28" t="s">
        <v>64</v>
      </c>
    </row>
    <row r="16" spans="2:17" x14ac:dyDescent="0.2">
      <c r="B16" s="24">
        <v>12</v>
      </c>
      <c r="C16" s="31"/>
      <c r="D16" s="31"/>
      <c r="E16" s="32"/>
      <c r="F16" s="31"/>
      <c r="G16" s="27" t="s">
        <v>66</v>
      </c>
      <c r="H16" s="31"/>
      <c r="I16" s="32"/>
      <c r="J16" s="26"/>
      <c r="K16" s="26"/>
      <c r="L16" s="26"/>
      <c r="M16" s="28" t="s">
        <v>59</v>
      </c>
      <c r="N16" s="29"/>
      <c r="O16" s="30" t="s">
        <v>60</v>
      </c>
      <c r="P16" s="28" t="s">
        <v>63</v>
      </c>
      <c r="Q16" s="28" t="s">
        <v>64</v>
      </c>
    </row>
    <row r="17" spans="2:17" x14ac:dyDescent="0.2">
      <c r="B17" s="24">
        <v>13</v>
      </c>
      <c r="C17" s="31"/>
      <c r="D17" s="31"/>
      <c r="E17" s="32"/>
      <c r="F17" s="31"/>
      <c r="G17" s="27" t="s">
        <v>66</v>
      </c>
      <c r="H17" s="31"/>
      <c r="I17" s="32"/>
      <c r="J17" s="26"/>
      <c r="K17" s="26"/>
      <c r="L17" s="26"/>
      <c r="M17" s="28" t="s">
        <v>59</v>
      </c>
      <c r="N17" s="29"/>
      <c r="O17" s="30" t="s">
        <v>60</v>
      </c>
      <c r="P17" s="28" t="s">
        <v>63</v>
      </c>
      <c r="Q17" s="28" t="s">
        <v>64</v>
      </c>
    </row>
    <row r="18" spans="2:17" x14ac:dyDescent="0.2">
      <c r="B18" s="24">
        <v>14</v>
      </c>
      <c r="C18" s="31"/>
      <c r="D18" s="31"/>
      <c r="E18" s="32"/>
      <c r="F18" s="31"/>
      <c r="G18" s="27" t="s">
        <v>66</v>
      </c>
      <c r="H18" s="31"/>
      <c r="I18" s="32"/>
      <c r="J18" s="26"/>
      <c r="K18" s="26"/>
      <c r="L18" s="26"/>
      <c r="M18" s="28" t="s">
        <v>59</v>
      </c>
      <c r="N18" s="29"/>
      <c r="O18" s="30" t="s">
        <v>60</v>
      </c>
      <c r="P18" s="28" t="s">
        <v>63</v>
      </c>
      <c r="Q18" s="28" t="s">
        <v>64</v>
      </c>
    </row>
    <row r="19" spans="2:17" x14ac:dyDescent="0.2">
      <c r="B19" s="24">
        <v>15</v>
      </c>
      <c r="C19" s="31"/>
      <c r="D19" s="31"/>
      <c r="E19" s="32"/>
      <c r="F19" s="31"/>
      <c r="G19" s="27" t="s">
        <v>66</v>
      </c>
      <c r="H19" s="31"/>
      <c r="I19" s="32"/>
      <c r="J19" s="26"/>
      <c r="K19" s="26"/>
      <c r="L19" s="26"/>
      <c r="M19" s="28" t="s">
        <v>59</v>
      </c>
      <c r="N19" s="29"/>
      <c r="O19" s="30" t="s">
        <v>60</v>
      </c>
      <c r="P19" s="28" t="s">
        <v>63</v>
      </c>
      <c r="Q19" s="28" t="s">
        <v>64</v>
      </c>
    </row>
    <row r="20" spans="2:17" x14ac:dyDescent="0.2">
      <c r="B20" s="24">
        <v>16</v>
      </c>
      <c r="C20" s="31"/>
      <c r="D20" s="31"/>
      <c r="E20" s="32"/>
      <c r="F20" s="31"/>
      <c r="G20" s="27" t="s">
        <v>66</v>
      </c>
      <c r="H20" s="31"/>
      <c r="I20" s="32"/>
      <c r="J20" s="26"/>
      <c r="K20" s="26"/>
      <c r="L20" s="26"/>
      <c r="M20" s="28" t="s">
        <v>59</v>
      </c>
      <c r="N20" s="29"/>
      <c r="O20" s="30" t="s">
        <v>60</v>
      </c>
      <c r="P20" s="28" t="s">
        <v>63</v>
      </c>
      <c r="Q20" s="28" t="s">
        <v>64</v>
      </c>
    </row>
    <row r="21" spans="2:17" x14ac:dyDescent="0.2">
      <c r="B21" s="24">
        <v>17</v>
      </c>
      <c r="C21" s="31"/>
      <c r="D21" s="31"/>
      <c r="E21" s="32"/>
      <c r="F21" s="31"/>
      <c r="G21" s="27" t="s">
        <v>66</v>
      </c>
      <c r="H21" s="31"/>
      <c r="I21" s="32"/>
      <c r="J21" s="26"/>
      <c r="K21" s="26"/>
      <c r="L21" s="26"/>
      <c r="M21" s="28" t="s">
        <v>59</v>
      </c>
      <c r="N21" s="29"/>
      <c r="O21" s="30" t="s">
        <v>60</v>
      </c>
      <c r="P21" s="28" t="s">
        <v>63</v>
      </c>
      <c r="Q21" s="28" t="s">
        <v>64</v>
      </c>
    </row>
    <row r="22" spans="2:17" x14ac:dyDescent="0.2">
      <c r="B22" s="24">
        <v>18</v>
      </c>
      <c r="C22" s="31"/>
      <c r="D22" s="31"/>
      <c r="E22" s="32"/>
      <c r="F22" s="31"/>
      <c r="G22" s="27" t="s">
        <v>66</v>
      </c>
      <c r="H22" s="31"/>
      <c r="I22" s="32"/>
      <c r="J22" s="26"/>
      <c r="K22" s="26"/>
      <c r="L22" s="26"/>
      <c r="M22" s="28" t="s">
        <v>59</v>
      </c>
      <c r="N22" s="29"/>
      <c r="O22" s="30" t="s">
        <v>60</v>
      </c>
      <c r="P22" s="28" t="s">
        <v>63</v>
      </c>
      <c r="Q22" s="28" t="s">
        <v>64</v>
      </c>
    </row>
    <row r="23" spans="2:17" x14ac:dyDescent="0.2">
      <c r="B23" s="24">
        <v>19</v>
      </c>
      <c r="C23" s="31"/>
      <c r="D23" s="31"/>
      <c r="E23" s="32"/>
      <c r="F23" s="31"/>
      <c r="G23" s="27" t="s">
        <v>66</v>
      </c>
      <c r="H23" s="31"/>
      <c r="I23" s="32"/>
      <c r="J23" s="26"/>
      <c r="K23" s="26"/>
      <c r="L23" s="26"/>
      <c r="M23" s="28" t="s">
        <v>59</v>
      </c>
      <c r="N23" s="29"/>
      <c r="O23" s="30" t="s">
        <v>60</v>
      </c>
      <c r="P23" s="28" t="s">
        <v>63</v>
      </c>
      <c r="Q23" s="28" t="s">
        <v>64</v>
      </c>
    </row>
    <row r="24" spans="2:17" x14ac:dyDescent="0.2">
      <c r="B24" s="24">
        <v>20</v>
      </c>
      <c r="C24" s="31"/>
      <c r="D24" s="31"/>
      <c r="E24" s="32"/>
      <c r="F24" s="31"/>
      <c r="G24" s="27" t="s">
        <v>66</v>
      </c>
      <c r="H24" s="31"/>
      <c r="I24" s="32"/>
      <c r="J24" s="26"/>
      <c r="K24" s="26"/>
      <c r="L24" s="26"/>
      <c r="M24" s="28" t="s">
        <v>59</v>
      </c>
      <c r="N24" s="29"/>
      <c r="O24" s="30" t="s">
        <v>60</v>
      </c>
      <c r="P24" s="28" t="s">
        <v>63</v>
      </c>
      <c r="Q24" s="28" t="s">
        <v>64</v>
      </c>
    </row>
    <row r="25" spans="2:17" x14ac:dyDescent="0.2">
      <c r="B25" s="24">
        <v>21</v>
      </c>
      <c r="C25" s="31"/>
      <c r="D25" s="31"/>
      <c r="E25" s="32"/>
      <c r="F25" s="31"/>
      <c r="G25" s="27" t="s">
        <v>66</v>
      </c>
      <c r="H25" s="31"/>
      <c r="I25" s="32"/>
      <c r="J25" s="26"/>
      <c r="K25" s="26"/>
      <c r="L25" s="26"/>
      <c r="M25" s="28" t="s">
        <v>59</v>
      </c>
      <c r="N25" s="29"/>
      <c r="O25" s="30" t="s">
        <v>60</v>
      </c>
      <c r="P25" s="28" t="s">
        <v>63</v>
      </c>
      <c r="Q25" s="28" t="s">
        <v>64</v>
      </c>
    </row>
    <row r="26" spans="2:17" x14ac:dyDescent="0.2">
      <c r="B26" s="24">
        <v>22</v>
      </c>
      <c r="C26" s="31"/>
      <c r="D26" s="31"/>
      <c r="E26" s="32"/>
      <c r="F26" s="31"/>
      <c r="G26" s="27" t="s">
        <v>66</v>
      </c>
      <c r="H26" s="31"/>
      <c r="I26" s="32"/>
      <c r="J26" s="26"/>
      <c r="K26" s="26"/>
      <c r="L26" s="26"/>
      <c r="M26" s="28" t="s">
        <v>59</v>
      </c>
      <c r="N26" s="29"/>
      <c r="O26" s="30" t="s">
        <v>60</v>
      </c>
      <c r="P26" s="28" t="s">
        <v>63</v>
      </c>
      <c r="Q26" s="28" t="s">
        <v>64</v>
      </c>
    </row>
    <row r="27" spans="2:17" x14ac:dyDescent="0.2">
      <c r="B27" s="24">
        <v>23</v>
      </c>
      <c r="C27" s="31"/>
      <c r="D27" s="31"/>
      <c r="E27" s="32"/>
      <c r="F27" s="31"/>
      <c r="G27" s="27" t="s">
        <v>66</v>
      </c>
      <c r="H27" s="31"/>
      <c r="I27" s="32"/>
      <c r="J27" s="26"/>
      <c r="K27" s="26"/>
      <c r="L27" s="26"/>
      <c r="M27" s="28" t="s">
        <v>59</v>
      </c>
      <c r="N27" s="29"/>
      <c r="O27" s="30" t="s">
        <v>60</v>
      </c>
      <c r="P27" s="28" t="s">
        <v>63</v>
      </c>
      <c r="Q27" s="28" t="s">
        <v>64</v>
      </c>
    </row>
    <row r="28" spans="2:17" x14ac:dyDescent="0.2">
      <c r="B28" s="24">
        <v>24</v>
      </c>
      <c r="C28" s="37" t="s">
        <v>49</v>
      </c>
      <c r="D28" s="37" t="s">
        <v>50</v>
      </c>
      <c r="E28" s="38" t="s">
        <v>61</v>
      </c>
      <c r="F28" s="37" t="s">
        <v>65</v>
      </c>
      <c r="G28" s="39" t="s">
        <v>68</v>
      </c>
      <c r="H28" s="37" t="s">
        <v>69</v>
      </c>
      <c r="I28" s="32"/>
      <c r="J28" s="26" t="s">
        <v>67</v>
      </c>
      <c r="K28" s="26" t="s">
        <v>57</v>
      </c>
      <c r="L28" s="26" t="s">
        <v>58</v>
      </c>
      <c r="M28" s="28">
        <v>7500</v>
      </c>
      <c r="N28" s="29">
        <f>P28/(1-0.45)</f>
        <v>5032.7272727272721</v>
      </c>
      <c r="O28" s="30">
        <v>8030</v>
      </c>
      <c r="P28" s="28">
        <v>2768</v>
      </c>
      <c r="Q28" s="28">
        <v>2856</v>
      </c>
    </row>
    <row r="29" spans="2:17" x14ac:dyDescent="0.2">
      <c r="B29" s="24">
        <v>25</v>
      </c>
      <c r="C29" s="37" t="s">
        <v>49</v>
      </c>
      <c r="D29" s="37" t="s">
        <v>50</v>
      </c>
      <c r="E29" s="38" t="s">
        <v>61</v>
      </c>
      <c r="F29" s="37" t="s">
        <v>70</v>
      </c>
      <c r="G29" s="39" t="s">
        <v>68</v>
      </c>
      <c r="H29" s="37" t="s">
        <v>71</v>
      </c>
      <c r="I29" s="32"/>
      <c r="J29" s="26" t="s">
        <v>72</v>
      </c>
      <c r="K29" s="26" t="s">
        <v>57</v>
      </c>
      <c r="L29" s="26" t="s">
        <v>58</v>
      </c>
      <c r="M29" s="28">
        <v>5513</v>
      </c>
      <c r="N29" s="29">
        <f t="shared" ref="N29:N34" si="0">P29/(1-0.45)</f>
        <v>2427.272727272727</v>
      </c>
      <c r="O29" s="30">
        <v>3520</v>
      </c>
      <c r="P29" s="28">
        <v>1335</v>
      </c>
      <c r="Q29" s="28">
        <v>1378</v>
      </c>
    </row>
    <row r="30" spans="2:17" x14ac:dyDescent="0.2">
      <c r="B30" s="24">
        <v>26</v>
      </c>
      <c r="C30" s="37" t="s">
        <v>49</v>
      </c>
      <c r="D30" s="37" t="s">
        <v>50</v>
      </c>
      <c r="E30" s="38" t="s">
        <v>61</v>
      </c>
      <c r="F30" s="37" t="s">
        <v>73</v>
      </c>
      <c r="G30" s="39" t="s">
        <v>68</v>
      </c>
      <c r="H30" s="37" t="s">
        <v>74</v>
      </c>
      <c r="I30" s="34"/>
      <c r="J30" s="26" t="s">
        <v>75</v>
      </c>
      <c r="K30" s="26" t="s">
        <v>57</v>
      </c>
      <c r="L30" s="26" t="s">
        <v>58</v>
      </c>
      <c r="M30" s="28">
        <v>4763</v>
      </c>
      <c r="N30" s="29">
        <f t="shared" si="0"/>
        <v>2114.5454545454545</v>
      </c>
      <c r="O30" s="30">
        <v>2640</v>
      </c>
      <c r="P30" s="28">
        <v>1163</v>
      </c>
      <c r="Q30" s="28">
        <v>1200</v>
      </c>
    </row>
    <row r="31" spans="2:17" x14ac:dyDescent="0.2">
      <c r="B31" s="24">
        <v>27</v>
      </c>
      <c r="C31" s="37" t="s">
        <v>49</v>
      </c>
      <c r="D31" s="37" t="s">
        <v>50</v>
      </c>
      <c r="E31" s="38" t="s">
        <v>61</v>
      </c>
      <c r="F31" s="37" t="s">
        <v>76</v>
      </c>
      <c r="G31" s="39" t="s">
        <v>68</v>
      </c>
      <c r="H31" s="37" t="s">
        <v>77</v>
      </c>
      <c r="I31" s="34"/>
      <c r="J31" s="26" t="s">
        <v>78</v>
      </c>
      <c r="K31" s="26" t="s">
        <v>57</v>
      </c>
      <c r="L31" s="26" t="s">
        <v>58</v>
      </c>
      <c r="M31" s="28">
        <v>4388</v>
      </c>
      <c r="N31" s="29">
        <f t="shared" si="0"/>
        <v>1609.090909090909</v>
      </c>
      <c r="O31" s="30">
        <v>1980</v>
      </c>
      <c r="P31" s="28">
        <v>885</v>
      </c>
      <c r="Q31" s="28">
        <v>913</v>
      </c>
    </row>
    <row r="32" spans="2:17" x14ac:dyDescent="0.2">
      <c r="B32" s="24">
        <v>28</v>
      </c>
      <c r="C32" s="37" t="s">
        <v>49</v>
      </c>
      <c r="D32" s="37" t="s">
        <v>50</v>
      </c>
      <c r="E32" s="38" t="s">
        <v>61</v>
      </c>
      <c r="F32" s="37" t="s">
        <v>52</v>
      </c>
      <c r="G32" s="39" t="s">
        <v>68</v>
      </c>
      <c r="H32" s="37" t="s">
        <v>79</v>
      </c>
      <c r="I32" s="34"/>
      <c r="J32" s="26" t="s">
        <v>56</v>
      </c>
      <c r="K32" s="26" t="s">
        <v>57</v>
      </c>
      <c r="L32" s="26" t="s">
        <v>58</v>
      </c>
      <c r="M32" s="28">
        <v>3638</v>
      </c>
      <c r="N32" s="29">
        <f t="shared" si="0"/>
        <v>1241.8181818181818</v>
      </c>
      <c r="O32" s="30">
        <v>1485</v>
      </c>
      <c r="P32" s="28">
        <v>683</v>
      </c>
      <c r="Q32" s="28">
        <v>704</v>
      </c>
    </row>
    <row r="33" spans="2:17" x14ac:dyDescent="0.2">
      <c r="B33" s="24">
        <v>29</v>
      </c>
      <c r="C33" s="37" t="s">
        <v>49</v>
      </c>
      <c r="D33" s="37" t="s">
        <v>50</v>
      </c>
      <c r="E33" s="38" t="s">
        <v>61</v>
      </c>
      <c r="F33" s="37" t="s">
        <v>80</v>
      </c>
      <c r="G33" s="39" t="s">
        <v>68</v>
      </c>
      <c r="H33" s="37" t="s">
        <v>81</v>
      </c>
      <c r="I33" s="34"/>
      <c r="J33" s="26" t="s">
        <v>82</v>
      </c>
      <c r="K33" s="26" t="s">
        <v>57</v>
      </c>
      <c r="L33" s="26" t="s">
        <v>58</v>
      </c>
      <c r="M33" s="28">
        <v>2775</v>
      </c>
      <c r="N33" s="29">
        <f t="shared" si="0"/>
        <v>927.27272727272725</v>
      </c>
      <c r="O33" s="30">
        <v>1128</v>
      </c>
      <c r="P33" s="28">
        <v>510</v>
      </c>
      <c r="Q33" s="28">
        <v>526</v>
      </c>
    </row>
    <row r="34" spans="2:17" x14ac:dyDescent="0.2">
      <c r="B34" s="24">
        <v>30</v>
      </c>
      <c r="C34" s="37" t="s">
        <v>49</v>
      </c>
      <c r="D34" s="37" t="s">
        <v>50</v>
      </c>
      <c r="E34" s="38" t="s">
        <v>61</v>
      </c>
      <c r="F34" s="37" t="s">
        <v>83</v>
      </c>
      <c r="G34" s="39" t="s">
        <v>68</v>
      </c>
      <c r="H34" s="37" t="s">
        <v>84</v>
      </c>
      <c r="I34" s="34"/>
      <c r="J34" s="26" t="s">
        <v>85</v>
      </c>
      <c r="K34" s="26" t="s">
        <v>57</v>
      </c>
      <c r="L34" s="26" t="s">
        <v>58</v>
      </c>
      <c r="M34" s="28">
        <v>2025</v>
      </c>
      <c r="N34" s="29">
        <f t="shared" si="0"/>
        <v>899.99999999999989</v>
      </c>
      <c r="O34" s="30">
        <v>1045</v>
      </c>
      <c r="P34" s="28">
        <v>495</v>
      </c>
      <c r="Q34" s="28">
        <v>511</v>
      </c>
    </row>
  </sheetData>
  <mergeCells count="1">
    <mergeCell ref="B3:Q3"/>
  </mergeCell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Setup</vt:lpstr>
      <vt:lpstr>Resource Setup</vt:lpstr>
      <vt:lpstr>varProjectType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Harris</dc:creator>
  <cp:lastModifiedBy>Keiran Harris</cp:lastModifiedBy>
  <dcterms:created xsi:type="dcterms:W3CDTF">2025-10-12T00:11:29Z</dcterms:created>
  <dcterms:modified xsi:type="dcterms:W3CDTF">2025-10-12T09:15:49Z</dcterms:modified>
</cp:coreProperties>
</file>