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linica_PDS\SistemaClinica\Sprint3\"/>
    </mc:Choice>
  </mc:AlternateContent>
  <workbookProtection lockWindows="1"/>
  <bookViews>
    <workbookView xWindow="0" yWindow="0" windowWidth="20490" windowHeight="7665" tabRatio="948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0" i="4" l="1"/>
  <c r="L10" i="4" s="1"/>
  <c r="G14" i="1"/>
  <c r="G15" i="1"/>
  <c r="G11" i="1"/>
  <c r="G4" i="1"/>
  <c r="E15" i="1"/>
  <c r="E14" i="1"/>
  <c r="E11" i="1"/>
  <c r="E4" i="1"/>
  <c r="B5" i="4" l="1"/>
  <c r="B5" i="5"/>
  <c r="B5" i="3"/>
  <c r="B5" i="2"/>
  <c r="K12" i="5" l="1"/>
  <c r="L12" i="5" s="1"/>
  <c r="K11" i="5"/>
  <c r="L11" i="5" s="1"/>
  <c r="K10" i="5"/>
  <c r="J9" i="5"/>
  <c r="I9" i="5"/>
  <c r="I12" i="2" s="1"/>
  <c r="H9" i="5"/>
  <c r="G9" i="5"/>
  <c r="G12" i="2" s="1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K11" i="4"/>
  <c r="L11" i="4" s="1"/>
  <c r="J9" i="4"/>
  <c r="I9" i="4"/>
  <c r="I11" i="2" s="1"/>
  <c r="H9" i="4"/>
  <c r="G9" i="4"/>
  <c r="G11" i="2" s="1"/>
  <c r="F9" i="4"/>
  <c r="E9" i="4"/>
  <c r="E11" i="2" s="1"/>
  <c r="D9" i="4"/>
  <c r="C9" i="4"/>
  <c r="C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J10" i="2" s="1"/>
  <c r="I9" i="3"/>
  <c r="I10" i="2" s="1"/>
  <c r="H9" i="3"/>
  <c r="H10" i="2" s="1"/>
  <c r="G9" i="3"/>
  <c r="G10" i="2" s="1"/>
  <c r="F9" i="3"/>
  <c r="F10" i="2" s="1"/>
  <c r="E9" i="3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C2" i="2"/>
  <c r="D2" i="2" s="1"/>
  <c r="E2" i="2" s="1"/>
  <c r="F2" i="2" s="1"/>
  <c r="G2" i="2" s="1"/>
  <c r="H2" i="2" s="1"/>
  <c r="I2" i="2" s="1"/>
  <c r="J2" i="2" s="1"/>
  <c r="K11" i="2" l="1"/>
  <c r="L11" i="2" s="1"/>
  <c r="I9" i="2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<sst xmlns="http://schemas.openxmlformats.org/spreadsheetml/2006/main" count="139" uniqueCount="62">
  <si>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</si>
  <si>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</si>
  <si>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</si>
  <si>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</si>
  <si>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</si>
  <si>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</si>
  <si>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</si>
  <si>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</si>
  <si>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</si>
  <si>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</si>
  <si>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</si>
  <si>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</si>
  <si>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</si>
  <si>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</si>
  <si>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</si>
  <si>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</si>
  <si>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</si>
  <si>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</si>
  <si>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</si>
  <si>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</si>
  <si>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</si>
  <si>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</si>
  <si>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</si>
  <si>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</si>
  <si>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</si>
  <si>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</si>
  <si>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</si>
  <si>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</si>
  <si>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</si>
  <si>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</si>
  <si>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</si>
  <si>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</si>
  <si>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</si>
  <si>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</si>
  <si>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</si>
  <si>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</si>
  <si>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</si>
  <si>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</si>
  <si>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</si>
  <si>
    <t>Feito</t>
  </si>
  <si>
    <t>Quarta
28/09/2016</t>
  </si>
  <si>
    <t>Quinta
29/09/2016</t>
  </si>
  <si>
    <t>Sexta
30/09/2016</t>
  </si>
  <si>
    <t>Sábado
01/10/2016</t>
  </si>
  <si>
    <t>Domingo
02/10/2016</t>
  </si>
  <si>
    <t>Segunda
03/10/2016</t>
  </si>
  <si>
    <t>Terça
04/10/2016</t>
  </si>
  <si>
    <t>Estudar para prova</t>
  </si>
  <si>
    <t>Organização do Git Hub</t>
  </si>
  <si>
    <t>Aperfeiçoamento do código</t>
  </si>
  <si>
    <t>Aula 1</t>
  </si>
  <si>
    <t>Aula 2</t>
  </si>
  <si>
    <t>Aula 3</t>
  </si>
  <si>
    <t>Aula 4</t>
  </si>
  <si>
    <t>Aula 5</t>
  </si>
  <si>
    <t>Aula 6</t>
  </si>
  <si>
    <t>Internet</t>
  </si>
  <si>
    <t>Outros meios</t>
  </si>
  <si>
    <t>Diogo, Ivo e Izaquiel</t>
  </si>
  <si>
    <t>Criação de repositório</t>
  </si>
  <si>
    <t>Estudo de métodos</t>
  </si>
  <si>
    <t>Inserção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</si>
</sst>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4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sz val="10"/>
      <color theme="0"/>
      <name val="Cambria"/>
      <family val="1"/>
    </font>
    <font>
      <sz val="10"/>
      <color theme="0"/>
      <name val="Cambria"/>
      <family val="1"/>
      <charset val="1"/>
    </font>
    <font>
      <sz val="12"/>
      <name val="Cambria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003366"/>
      </patternFill>
    </fill>
    <fill>
      <patternFill patternType="solid">
        <fgColor rgb="FF0070C0"/>
        <bgColor rgb="FF00336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" fontId="9" fillId="6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4" fillId="8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8" borderId="0" xfId="0" applyFont="1" applyFill="1" applyBorder="1" applyAlignment="1">
      <alignment vertical="center"/>
    </xf>
    <xf numFmtId="0" fontId="10" fillId="10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7" borderId="8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 wrapText="1"/>
    </xf>
    <xf numFmtId="0" fontId="4" fillId="11" borderId="2" xfId="0" applyFont="1" applyFill="1" applyBorder="1" applyAlignment="1">
      <alignment vertical="center" wrapText="1"/>
    </xf>
    <xf numFmtId="4" fontId="9" fillId="6" borderId="5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center" wrapText="1"/>
    </xf>
    <xf numFmtId="0" fontId="12" fillId="8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</cellXfs>
  <cellStyles count="1">
    <cellStyle name="Normal" xfId="0" builtinId="0"/>
  </cellStyles>
  <dxfs count="11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794"/>
          <c:h val="0.61901206918004192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13.66</c:v>
                </c:pt>
                <c:pt idx="1">
                  <c:v>11.952500000000001</c:v>
                </c:pt>
                <c:pt idx="2">
                  <c:v>10.245000000000001</c:v>
                </c:pt>
                <c:pt idx="3">
                  <c:v>8.5375000000000014</c:v>
                </c:pt>
                <c:pt idx="4">
                  <c:v>6.8300000000000018</c:v>
                </c:pt>
                <c:pt idx="5">
                  <c:v>5.1225000000000023</c:v>
                </c:pt>
                <c:pt idx="6">
                  <c:v>3.4150000000000023</c:v>
                </c:pt>
                <c:pt idx="7">
                  <c:v>1.7075000000000022</c:v>
                </c:pt>
                <c:pt idx="8">
                  <c:v>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13.66</c:v>
                </c:pt>
                <c:pt idx="1">
                  <c:v>9.16</c:v>
                </c:pt>
                <c:pt idx="2">
                  <c:v>-0.83999999999999986</c:v>
                </c:pt>
                <c:pt idx="3">
                  <c:v>-4.84</c:v>
                </c:pt>
                <c:pt idx="4">
                  <c:v>-11.84</c:v>
                </c:pt>
                <c:pt idx="5">
                  <c:v>-16.34</c:v>
                </c:pt>
                <c:pt idx="6">
                  <c:v>-23.34</c:v>
                </c:pt>
                <c:pt idx="7">
                  <c:v>-25.84</c:v>
                </c:pt>
                <c:pt idx="8">
                  <c:v>-33.840000000000003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5073152"/>
        <c:axId val="65075072"/>
      </c:lineChart>
      <c:catAx>
        <c:axId val="65073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6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5075072"/>
        <c:crosses val="autoZero"/>
        <c:auto val="1"/>
        <c:lblAlgn val="ctr"/>
        <c:lblOffset val="100"/>
        <c:noMultiLvlLbl val="1"/>
      </c:catAx>
      <c:valAx>
        <c:axId val="65075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507315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-4</c:v>
                </c:pt>
                <c:pt idx="4">
                  <c:v>-6</c:v>
                </c:pt>
                <c:pt idx="5">
                  <c:v>-8.5</c:v>
                </c:pt>
                <c:pt idx="6">
                  <c:v>-10.5</c:v>
                </c:pt>
                <c:pt idx="7">
                  <c:v>-11.5</c:v>
                </c:pt>
                <c:pt idx="8">
                  <c:v>-13.5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5040384"/>
        <c:axId val="65042304"/>
      </c:lineChart>
      <c:catAx>
        <c:axId val="65040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5042304"/>
        <c:crosses val="autoZero"/>
        <c:auto val="1"/>
        <c:lblAlgn val="ctr"/>
        <c:lblOffset val="100"/>
        <c:noMultiLvlLbl val="1"/>
      </c:catAx>
      <c:valAx>
        <c:axId val="65042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504038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-1.5</c:v>
                </c:pt>
                <c:pt idx="2">
                  <c:v>-2.5</c:v>
                </c:pt>
                <c:pt idx="3">
                  <c:v>-4.5</c:v>
                </c:pt>
                <c:pt idx="4">
                  <c:v>-5.5</c:v>
                </c:pt>
                <c:pt idx="5">
                  <c:v>-6.5</c:v>
                </c:pt>
                <c:pt idx="6">
                  <c:v>-7.5</c:v>
                </c:pt>
                <c:pt idx="7">
                  <c:v>-8.5</c:v>
                </c:pt>
                <c:pt idx="8">
                  <c:v>-11.5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7104768"/>
        <c:axId val="67106688"/>
      </c:lineChart>
      <c:catAx>
        <c:axId val="671047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7106688"/>
        <c:crosses val="autoZero"/>
        <c:auto val="1"/>
        <c:lblAlgn val="ctr"/>
        <c:lblOffset val="100"/>
        <c:noMultiLvlLbl val="1"/>
      </c:catAx>
      <c:valAx>
        <c:axId val="67106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710476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2</c:v>
                </c:pt>
                <c:pt idx="1">
                  <c:v>1.75</c:v>
                </c:pt>
                <c:pt idx="2">
                  <c:v>1.5</c:v>
                </c:pt>
                <c:pt idx="3">
                  <c:v>1.25</c:v>
                </c:pt>
                <c:pt idx="4">
                  <c:v>1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2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-5</c:v>
                </c:pt>
                <c:pt idx="5">
                  <c:v>-6</c:v>
                </c:pt>
                <c:pt idx="6">
                  <c:v>-8</c:v>
                </c:pt>
                <c:pt idx="7">
                  <c:v>-8.5</c:v>
                </c:pt>
                <c:pt idx="8">
                  <c:v>-11.5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723904"/>
        <c:axId val="73725824"/>
      </c:lineChart>
      <c:catAx>
        <c:axId val="73723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3725824"/>
        <c:crosses val="autoZero"/>
        <c:auto val="1"/>
        <c:lblAlgn val="ctr"/>
        <c:lblOffset val="100"/>
        <c:noMultiLvlLbl val="1"/>
      </c:catAx>
      <c:valAx>
        <c:axId val="73725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372390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147960</xdr:colOff>
      <xdr:row>12</xdr:row>
      <xdr:rowOff>161640</xdr:rowOff>
    </xdr:from>
    <xdr:to>
      <xdr:col>11</xdr:col>
      <xdr:colOff>457560</xdr:colOff>
      <xdr:row>29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11</xdr:row>
      <xdr:rowOff>137160</xdr:rowOff>
    </xdr:from>
    <xdr:to>
      <xdr:col>11</xdr:col>
      <xdr:colOff>437400</xdr:colOff>
      <xdr:row>27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-360</xdr:rowOff>
    </xdr:from>
    <xdr:to>
      <xdr:col>11</xdr:col>
      <xdr:colOff>309600</xdr:colOff>
      <xdr:row>28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63"/>
  <sheetViews>
    <sheetView windowProtection="1" showGridLines="0" tabSelected="1" zoomScale="130" zoomScaleNormal="130" workbookViewId="0">
      <selection activeCell="C14" sqref="C14"/>
    </sheetView>
  </sheetViews>
  <sheetFormatPr defaultRowHeight="12.75" x14ac:dyDescent="0.2"/>
  <cols>
    <col min="1" max="1" width="29.7109375"/>
    <col min="2" max="2" width="57" bestFit="1" customWidth="1"/>
    <col min="3" max="3" width="17.42578125" customWidth="1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50" t="s">
        <v>0</v>
      </c>
      <c r="B1" s="50"/>
      <c r="C1" s="50"/>
      <c r="D1" s="50"/>
      <c r="E1" s="50"/>
      <c r="F1" s="50"/>
      <c r="G1" s="50"/>
      <c r="H1" s="50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50" t="s">
        <v>2</v>
      </c>
      <c r="B2" s="50" t="s">
        <v>3</v>
      </c>
      <c r="C2" s="50" t="s">
        <v>4</v>
      </c>
      <c r="D2" s="50" t="s">
        <v>5</v>
      </c>
      <c r="E2" s="50"/>
      <c r="F2" s="50" t="s">
        <v>6</v>
      </c>
      <c r="G2" s="50"/>
      <c r="H2" s="50" t="s">
        <v>7</v>
      </c>
      <c r="I2" s="50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50"/>
      <c r="B3" s="50"/>
      <c r="C3" s="50"/>
      <c r="D3" s="1" t="s">
        <v>8</v>
      </c>
      <c r="E3" s="1" t="s">
        <v>9</v>
      </c>
      <c r="F3" s="1" t="s">
        <v>8</v>
      </c>
      <c r="G3" s="1" t="s">
        <v>9</v>
      </c>
      <c r="H3" s="50"/>
      <c r="I3" s="50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47" t="s">
        <v>47</v>
      </c>
      <c r="B4" s="32" t="s">
        <v>50</v>
      </c>
      <c r="C4" s="38" t="s">
        <v>58</v>
      </c>
      <c r="D4" s="5">
        <v>1</v>
      </c>
      <c r="E4" s="51">
        <f>SUM(D4:D10)*3</f>
        <v>24</v>
      </c>
      <c r="F4" s="26">
        <v>1</v>
      </c>
      <c r="G4" s="54">
        <f>SUM(F4:F10)*3</f>
        <v>24</v>
      </c>
      <c r="H4" s="6" t="s">
        <v>39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8"/>
      <c r="B5" s="32" t="s">
        <v>51</v>
      </c>
      <c r="C5" s="38" t="s">
        <v>58</v>
      </c>
      <c r="D5" s="5">
        <v>1</v>
      </c>
      <c r="E5" s="52"/>
      <c r="F5" s="26">
        <v>1</v>
      </c>
      <c r="G5" s="55"/>
      <c r="H5" s="7" t="s">
        <v>39</v>
      </c>
      <c r="I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8"/>
      <c r="B6" s="32" t="s">
        <v>52</v>
      </c>
      <c r="C6" s="38" t="s">
        <v>58</v>
      </c>
      <c r="D6" s="22">
        <v>1</v>
      </c>
      <c r="E6" s="52"/>
      <c r="F6" s="26">
        <v>1</v>
      </c>
      <c r="G6" s="55"/>
      <c r="H6" s="24" t="s">
        <v>39</v>
      </c>
      <c r="I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48"/>
      <c r="B7" s="32" t="s">
        <v>53</v>
      </c>
      <c r="C7" s="38" t="s">
        <v>58</v>
      </c>
      <c r="D7" s="22">
        <v>1</v>
      </c>
      <c r="E7" s="52"/>
      <c r="F7" s="26">
        <v>1</v>
      </c>
      <c r="G7" s="55"/>
      <c r="H7" s="24" t="s">
        <v>39</v>
      </c>
      <c r="I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48"/>
      <c r="B8" s="32" t="s">
        <v>54</v>
      </c>
      <c r="C8" s="38" t="s">
        <v>58</v>
      </c>
      <c r="D8" s="22">
        <v>1</v>
      </c>
      <c r="E8" s="52"/>
      <c r="F8" s="26">
        <v>1</v>
      </c>
      <c r="G8" s="55"/>
      <c r="H8" s="24" t="s">
        <v>39</v>
      </c>
      <c r="I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48"/>
      <c r="B9" s="32" t="s">
        <v>55</v>
      </c>
      <c r="C9" s="38" t="s">
        <v>58</v>
      </c>
      <c r="D9" s="22">
        <v>1</v>
      </c>
      <c r="E9" s="52"/>
      <c r="F9" s="26">
        <v>1</v>
      </c>
      <c r="G9" s="55"/>
      <c r="H9" s="24" t="s">
        <v>39</v>
      </c>
      <c r="I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48"/>
      <c r="B10" s="32" t="s">
        <v>56</v>
      </c>
      <c r="C10" s="38" t="s">
        <v>58</v>
      </c>
      <c r="D10" s="5">
        <v>2</v>
      </c>
      <c r="E10" s="53"/>
      <c r="F10" s="26">
        <v>2</v>
      </c>
      <c r="G10" s="56"/>
      <c r="H10" s="7" t="s">
        <v>39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49"/>
      <c r="B11" s="32" t="s">
        <v>57</v>
      </c>
      <c r="C11" s="38" t="s">
        <v>58</v>
      </c>
      <c r="D11" s="22">
        <v>1</v>
      </c>
      <c r="E11" s="34">
        <f>SUM(D11)*3</f>
        <v>3</v>
      </c>
      <c r="F11" s="26">
        <v>1</v>
      </c>
      <c r="G11" s="24">
        <f>SUM(F11)*3</f>
        <v>3</v>
      </c>
      <c r="H11" s="24" t="s">
        <v>39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x14ac:dyDescent="0.2">
      <c r="A12" s="71" t="s">
        <v>48</v>
      </c>
      <c r="B12" s="74" t="s">
        <v>59</v>
      </c>
      <c r="C12" s="38" t="s">
        <v>23</v>
      </c>
      <c r="D12" s="22"/>
      <c r="E12" s="34"/>
      <c r="F12" s="26"/>
      <c r="G12" s="24"/>
      <c r="H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x14ac:dyDescent="0.2">
      <c r="A13" s="72"/>
      <c r="B13" s="74" t="s">
        <v>60</v>
      </c>
      <c r="C13" s="38" t="s">
        <v>25</v>
      </c>
      <c r="D13" s="22"/>
      <c r="E13" s="34"/>
      <c r="F13" s="26"/>
      <c r="G13" s="24"/>
      <c r="H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9.5" customHeight="1" x14ac:dyDescent="0.2">
      <c r="A14" s="73"/>
      <c r="B14" s="74" t="s">
        <v>61</v>
      </c>
      <c r="C14" s="38" t="s">
        <v>25</v>
      </c>
      <c r="D14" s="22">
        <v>2</v>
      </c>
      <c r="E14" s="34">
        <f>SUM(D14)*2</f>
        <v>4</v>
      </c>
      <c r="F14" s="26">
        <v>2</v>
      </c>
      <c r="G14" s="24">
        <f>SUM(F14)*2</f>
        <v>4</v>
      </c>
      <c r="H14" s="7" t="s">
        <v>39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4" customHeight="1" x14ac:dyDescent="0.2">
      <c r="A15" s="31" t="s">
        <v>49</v>
      </c>
      <c r="B15" s="28"/>
      <c r="C15" s="23" t="s">
        <v>58</v>
      </c>
      <c r="D15" s="22">
        <v>2.66</v>
      </c>
      <c r="E15" s="34">
        <f>SUM(D15)*3</f>
        <v>7.98</v>
      </c>
      <c r="F15" s="26">
        <v>2.5</v>
      </c>
      <c r="G15" s="27">
        <f>SUM(F15)*3</f>
        <v>7.5</v>
      </c>
      <c r="H15" s="24" t="s">
        <v>39</v>
      </c>
    </row>
    <row r="16" spans="1:28" x14ac:dyDescent="0.2">
      <c r="A16" s="30"/>
      <c r="B16" s="29"/>
      <c r="C16" s="37"/>
      <c r="D16" s="25"/>
      <c r="E16" s="33"/>
      <c r="F16" s="29"/>
      <c r="G16" s="35"/>
    </row>
    <row r="17" spans="1:4" x14ac:dyDescent="0.2">
      <c r="A17" s="30"/>
      <c r="B17" s="29"/>
      <c r="C17" s="36"/>
      <c r="D17" s="25"/>
    </row>
    <row r="18" spans="1:4" x14ac:dyDescent="0.2">
      <c r="A18" s="30"/>
      <c r="B18" s="29"/>
      <c r="C18" s="36"/>
      <c r="D18" s="25"/>
    </row>
    <row r="19" spans="1:4" x14ac:dyDescent="0.2">
      <c r="A19" s="30"/>
      <c r="B19" s="29"/>
      <c r="C19" s="36"/>
    </row>
    <row r="20" spans="1:4" x14ac:dyDescent="0.2">
      <c r="A20" s="29"/>
      <c r="B20" s="29"/>
      <c r="C20" s="36"/>
    </row>
    <row r="21" spans="1:4" x14ac:dyDescent="0.2">
      <c r="A21" s="29"/>
      <c r="B21" s="29"/>
      <c r="C21" s="36"/>
    </row>
    <row r="22" spans="1:4" x14ac:dyDescent="0.2">
      <c r="C22" s="36"/>
    </row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</sheetData>
  <mergeCells count="12">
    <mergeCell ref="A12:A14"/>
    <mergeCell ref="A4:A11"/>
    <mergeCell ref="I2:I3"/>
    <mergeCell ref="E4:E10"/>
    <mergeCell ref="G4:G10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117" priority="2">
      <formula>LEN(TRIM(I1))=0</formula>
    </cfRule>
  </conditionalFormatting>
  <conditionalFormatting sqref="I1:I3">
    <cfRule type="notContainsText" dxfId="11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workbookViewId="0">
      <pane ySplit="4" topLeftCell="A14" activePane="bottomLeft" state="frozen"/>
      <selection pane="bottomLeft" activeCell="M8" sqref="M8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58"/>
      <c r="B1" s="58"/>
      <c r="C1" s="58" t="s">
        <v>10</v>
      </c>
      <c r="D1" s="58"/>
      <c r="E1" s="58"/>
      <c r="F1" s="58"/>
      <c r="G1" s="58"/>
      <c r="H1" s="58"/>
      <c r="I1" s="58"/>
      <c r="J1" s="58"/>
      <c r="K1" s="58"/>
      <c r="L1" s="58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11</v>
      </c>
      <c r="B2" s="11" t="s">
        <v>12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59">
        <v>8</v>
      </c>
      <c r="B3" s="60" t="s">
        <v>13</v>
      </c>
      <c r="C3" s="61" t="s">
        <v>14</v>
      </c>
      <c r="D3" s="61" t="s">
        <v>32</v>
      </c>
      <c r="E3" s="61" t="s">
        <v>33</v>
      </c>
      <c r="F3" s="62" t="s">
        <v>34</v>
      </c>
      <c r="G3" s="62" t="s">
        <v>35</v>
      </c>
      <c r="H3" s="62" t="s">
        <v>36</v>
      </c>
      <c r="I3" s="62" t="s">
        <v>37</v>
      </c>
      <c r="J3" s="62" t="s">
        <v>38</v>
      </c>
      <c r="K3" s="60" t="s">
        <v>15</v>
      </c>
      <c r="L3" s="60" t="s">
        <v>16</v>
      </c>
      <c r="M3" s="9"/>
      <c r="N3" s="9"/>
      <c r="O3" s="9"/>
      <c r="P3" s="9"/>
      <c r="Q3" s="9"/>
      <c r="R3" s="9"/>
      <c r="S3" s="9"/>
    </row>
    <row r="4" spans="1:19" ht="14.25" x14ac:dyDescent="0.2">
      <c r="A4" s="59"/>
      <c r="B4" s="60"/>
      <c r="C4" s="61"/>
      <c r="D4" s="61"/>
      <c r="E4" s="61"/>
      <c r="F4" s="61"/>
      <c r="G4" s="61"/>
      <c r="H4" s="61"/>
      <c r="I4" s="61"/>
      <c r="J4" s="61"/>
      <c r="K4" s="60"/>
      <c r="L4" s="60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17</v>
      </c>
      <c r="B5" s="14">
        <f>SUM('Sprint Backlog'!D:D)</f>
        <v>13.66</v>
      </c>
      <c r="C5" s="15">
        <f t="shared" ref="C5:J5" si="1">B5-$B9</f>
        <v>11.952500000000001</v>
      </c>
      <c r="D5" s="15">
        <f t="shared" si="1"/>
        <v>10.245000000000001</v>
      </c>
      <c r="E5" s="15">
        <f t="shared" si="1"/>
        <v>8.5375000000000014</v>
      </c>
      <c r="F5" s="15">
        <f t="shared" si="1"/>
        <v>6.8300000000000018</v>
      </c>
      <c r="G5" s="15">
        <f t="shared" si="1"/>
        <v>5.1225000000000023</v>
      </c>
      <c r="H5" s="15">
        <f t="shared" si="1"/>
        <v>3.4150000000000023</v>
      </c>
      <c r="I5" s="15">
        <f t="shared" si="1"/>
        <v>1.7075000000000022</v>
      </c>
      <c r="J5" s="15">
        <f t="shared" si="1"/>
        <v>2.2204460492503131E-15</v>
      </c>
      <c r="K5" s="15">
        <f>SUM(C5:J5)</f>
        <v>47.810000000000009</v>
      </c>
      <c r="L5" s="15">
        <f>K5/A$3</f>
        <v>5.9762500000000012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18</v>
      </c>
      <c r="B6" s="14">
        <f>B5</f>
        <v>13.66</v>
      </c>
      <c r="C6" s="15">
        <f t="shared" ref="C6:J6" si="2">B6-C9</f>
        <v>9.16</v>
      </c>
      <c r="D6" s="15">
        <f t="shared" si="2"/>
        <v>-0.83999999999999986</v>
      </c>
      <c r="E6" s="15">
        <f t="shared" si="2"/>
        <v>-4.84</v>
      </c>
      <c r="F6" s="15">
        <f t="shared" si="2"/>
        <v>-11.84</v>
      </c>
      <c r="G6" s="15">
        <f t="shared" si="2"/>
        <v>-16.34</v>
      </c>
      <c r="H6" s="15">
        <f t="shared" si="2"/>
        <v>-23.34</v>
      </c>
      <c r="I6" s="15">
        <f t="shared" si="2"/>
        <v>-25.84</v>
      </c>
      <c r="J6" s="15">
        <f t="shared" si="2"/>
        <v>-33.840000000000003</v>
      </c>
      <c r="K6" s="15">
        <f>SUM(C6:J6)</f>
        <v>-107.72</v>
      </c>
      <c r="L6" s="15">
        <f>K6/A$3</f>
        <v>-13.465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19</v>
      </c>
      <c r="B8" s="17" t="s">
        <v>20</v>
      </c>
      <c r="C8" s="57" t="s">
        <v>21</v>
      </c>
      <c r="D8" s="57"/>
      <c r="E8" s="57"/>
      <c r="F8" s="57"/>
      <c r="G8" s="57"/>
      <c r="H8" s="57"/>
      <c r="I8" s="57"/>
      <c r="J8" s="57"/>
      <c r="K8" s="57"/>
      <c r="L8" s="57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22</v>
      </c>
      <c r="B9" s="18">
        <f>B5/A3</f>
        <v>1.7075</v>
      </c>
      <c r="C9" s="18">
        <f t="shared" ref="C9:K9" si="3">SUM(C10:C12)</f>
        <v>4.5</v>
      </c>
      <c r="D9" s="18">
        <f t="shared" si="3"/>
        <v>10</v>
      </c>
      <c r="E9" s="18">
        <f t="shared" si="3"/>
        <v>4</v>
      </c>
      <c r="F9" s="18">
        <f t="shared" si="3"/>
        <v>7</v>
      </c>
      <c r="G9" s="18">
        <f t="shared" si="3"/>
        <v>4.5</v>
      </c>
      <c r="H9" s="18">
        <f t="shared" si="3"/>
        <v>7</v>
      </c>
      <c r="I9" s="18">
        <f t="shared" si="3"/>
        <v>2.5</v>
      </c>
      <c r="J9" s="18">
        <f t="shared" si="3"/>
        <v>8</v>
      </c>
      <c r="K9" s="18">
        <f t="shared" si="3"/>
        <v>47.5</v>
      </c>
      <c r="L9" s="18">
        <f>K9/A$3</f>
        <v>5.9375</v>
      </c>
      <c r="M9" s="9"/>
      <c r="N9" s="9"/>
      <c r="O9" s="9"/>
      <c r="P9" s="9"/>
      <c r="Q9" s="9"/>
      <c r="R9" s="9"/>
      <c r="S9" s="9"/>
    </row>
    <row r="10" spans="1:19" ht="14.25" x14ac:dyDescent="0.2">
      <c r="A10" s="19" t="s">
        <v>23</v>
      </c>
      <c r="B10" s="20">
        <f>Diogo!B9</f>
        <v>0</v>
      </c>
      <c r="C10" s="15">
        <f>Diogo!C9</f>
        <v>1</v>
      </c>
      <c r="D10" s="15">
        <f>Diogo!D9</f>
        <v>2</v>
      </c>
      <c r="E10" s="15">
        <f>Diogo!E9</f>
        <v>1</v>
      </c>
      <c r="F10" s="15">
        <f>Diogo!F9</f>
        <v>2</v>
      </c>
      <c r="G10" s="15">
        <f>Diogo!G9</f>
        <v>2.5</v>
      </c>
      <c r="H10" s="15">
        <f>Diogo!H9</f>
        <v>2</v>
      </c>
      <c r="I10" s="15">
        <f>Diogo!I9</f>
        <v>1</v>
      </c>
      <c r="J10" s="15">
        <f>Diogo!J9</f>
        <v>2</v>
      </c>
      <c r="K10" s="15">
        <f>SUM(C10:J10)</f>
        <v>13.5</v>
      </c>
      <c r="L10" s="15">
        <f>K10/A$3</f>
        <v>1.6875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19" t="s">
        <v>24</v>
      </c>
      <c r="B11" s="21">
        <f>Ivo!B9</f>
        <v>0</v>
      </c>
      <c r="C11" s="15">
        <f>Ivo!C9</f>
        <v>1.5</v>
      </c>
      <c r="D11" s="15">
        <v>4</v>
      </c>
      <c r="E11" s="15">
        <f>Ivo!E9</f>
        <v>2</v>
      </c>
      <c r="F11" s="15">
        <v>2</v>
      </c>
      <c r="G11" s="15">
        <f>Ivo!G9</f>
        <v>1</v>
      </c>
      <c r="H11" s="15">
        <v>4</v>
      </c>
      <c r="I11" s="15">
        <f>Ivo!I9</f>
        <v>1</v>
      </c>
      <c r="J11" s="15">
        <v>2</v>
      </c>
      <c r="K11" s="15">
        <f>SUM(C11:J11)</f>
        <v>17.5</v>
      </c>
      <c r="L11" s="15">
        <f>K11/A$3</f>
        <v>2.1875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19" t="s">
        <v>25</v>
      </c>
      <c r="B12" s="20">
        <f>Izaquiel!B9</f>
        <v>0.25</v>
      </c>
      <c r="C12" s="15">
        <f>Izaquiel!C9</f>
        <v>2</v>
      </c>
      <c r="D12" s="15">
        <v>4</v>
      </c>
      <c r="E12" s="15">
        <f>Izaquiel!E9</f>
        <v>1</v>
      </c>
      <c r="F12" s="15">
        <v>3</v>
      </c>
      <c r="G12" s="15">
        <f>Izaquiel!G9</f>
        <v>1</v>
      </c>
      <c r="H12" s="15">
        <v>1</v>
      </c>
      <c r="I12" s="15">
        <f>Izaquiel!I9</f>
        <v>0.5</v>
      </c>
      <c r="J12" s="15">
        <v>4</v>
      </c>
      <c r="K12" s="15">
        <f>SUM(C12:J12)</f>
        <v>16.5</v>
      </c>
      <c r="L12" s="15">
        <f>K12/A$3</f>
        <v>2.0625</v>
      </c>
      <c r="M12" s="9"/>
      <c r="N12" s="9"/>
      <c r="O12" s="9"/>
      <c r="P12" s="9"/>
      <c r="Q12" s="9"/>
      <c r="R12" s="9"/>
      <c r="S12" s="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15" priority="33">
      <formula>LEN(TRIM(B10))=0</formula>
    </cfRule>
  </conditionalFormatting>
  <conditionalFormatting sqref="C10">
    <cfRule type="cellIs" dxfId="114" priority="34" operator="equal">
      <formula>0</formula>
    </cfRule>
  </conditionalFormatting>
  <conditionalFormatting sqref="C10">
    <cfRule type="cellIs" dxfId="113" priority="35" operator="notEqual">
      <formula>0</formula>
    </cfRule>
  </conditionalFormatting>
  <conditionalFormatting sqref="B10 B12">
    <cfRule type="notContainsText" dxfId="112" priority="37" operator="notContains" text="9875894754())("/>
  </conditionalFormatting>
  <conditionalFormatting sqref="K5">
    <cfRule type="expression" dxfId="111" priority="38">
      <formula>LEN(TRIM(K5))=0</formula>
    </cfRule>
  </conditionalFormatting>
  <conditionalFormatting sqref="K5">
    <cfRule type="cellIs" dxfId="110" priority="39" operator="equal">
      <formula>0</formula>
    </cfRule>
  </conditionalFormatting>
  <conditionalFormatting sqref="K5">
    <cfRule type="cellIs" dxfId="109" priority="40" operator="notEqual">
      <formula>0</formula>
    </cfRule>
  </conditionalFormatting>
  <conditionalFormatting sqref="K5">
    <cfRule type="expression" dxfId="108" priority="41">
      <formula>LEN(TRIM(K5))=0</formula>
    </cfRule>
  </conditionalFormatting>
  <conditionalFormatting sqref="K5">
    <cfRule type="cellIs" dxfId="107" priority="42" operator="equal">
      <formula>0</formula>
    </cfRule>
  </conditionalFormatting>
  <conditionalFormatting sqref="K5">
    <cfRule type="cellIs" dxfId="106" priority="43" operator="notEqual">
      <formula>0</formula>
    </cfRule>
  </conditionalFormatting>
  <conditionalFormatting sqref="K6">
    <cfRule type="expression" dxfId="105" priority="44">
      <formula>LEN(TRIM(K6))=0</formula>
    </cfRule>
  </conditionalFormatting>
  <conditionalFormatting sqref="K6">
    <cfRule type="cellIs" dxfId="104" priority="45" operator="equal">
      <formula>0</formula>
    </cfRule>
  </conditionalFormatting>
  <conditionalFormatting sqref="K6">
    <cfRule type="cellIs" dxfId="103" priority="46" operator="notEqual">
      <formula>0</formula>
    </cfRule>
  </conditionalFormatting>
  <conditionalFormatting sqref="K6">
    <cfRule type="expression" dxfId="102" priority="47">
      <formula>LEN(TRIM(K6))=0</formula>
    </cfRule>
  </conditionalFormatting>
  <conditionalFormatting sqref="K6">
    <cfRule type="cellIs" dxfId="101" priority="48" operator="equal">
      <formula>0</formula>
    </cfRule>
  </conditionalFormatting>
  <conditionalFormatting sqref="K6">
    <cfRule type="cellIs" dxfId="100" priority="49" operator="notEqual">
      <formula>0</formula>
    </cfRule>
  </conditionalFormatting>
  <conditionalFormatting sqref="L6">
    <cfRule type="expression" dxfId="99" priority="50">
      <formula>LEN(TRIM(L6))=0</formula>
    </cfRule>
  </conditionalFormatting>
  <conditionalFormatting sqref="L6">
    <cfRule type="cellIs" dxfId="98" priority="51" operator="equal">
      <formula>0</formula>
    </cfRule>
  </conditionalFormatting>
  <conditionalFormatting sqref="L6">
    <cfRule type="cellIs" dxfId="97" priority="52" operator="notEqual">
      <formula>0</formula>
    </cfRule>
  </conditionalFormatting>
  <conditionalFormatting sqref="L6">
    <cfRule type="expression" dxfId="96" priority="53">
      <formula>LEN(TRIM(L6))=0</formula>
    </cfRule>
  </conditionalFormatting>
  <conditionalFormatting sqref="L6">
    <cfRule type="cellIs" dxfId="95" priority="54" operator="equal">
      <formula>0</formula>
    </cfRule>
  </conditionalFormatting>
  <conditionalFormatting sqref="L6">
    <cfRule type="cellIs" dxfId="94" priority="55" operator="notEqual">
      <formula>0</formula>
    </cfRule>
  </conditionalFormatting>
  <conditionalFormatting sqref="L5">
    <cfRule type="expression" dxfId="93" priority="56">
      <formula>LEN(TRIM(L5))=0</formula>
    </cfRule>
  </conditionalFormatting>
  <conditionalFormatting sqref="L5">
    <cfRule type="cellIs" dxfId="92" priority="57" operator="equal">
      <formula>0</formula>
    </cfRule>
  </conditionalFormatting>
  <conditionalFormatting sqref="L5">
    <cfRule type="cellIs" dxfId="91" priority="58" operator="notEqual">
      <formula>0</formula>
    </cfRule>
  </conditionalFormatting>
  <conditionalFormatting sqref="L5">
    <cfRule type="expression" dxfId="90" priority="59">
      <formula>LEN(TRIM(L5))=0</formula>
    </cfRule>
  </conditionalFormatting>
  <conditionalFormatting sqref="L5">
    <cfRule type="cellIs" dxfId="89" priority="60" operator="equal">
      <formula>0</formula>
    </cfRule>
  </conditionalFormatting>
  <conditionalFormatting sqref="L5">
    <cfRule type="cellIs" dxfId="88" priority="61" operator="notEqual">
      <formula>0</formula>
    </cfRule>
  </conditionalFormatting>
  <conditionalFormatting sqref="K10">
    <cfRule type="expression" dxfId="87" priority="62">
      <formula>LEN(TRIM(K10))=0</formula>
    </cfRule>
  </conditionalFormatting>
  <conditionalFormatting sqref="K10">
    <cfRule type="cellIs" dxfId="86" priority="63" operator="equal">
      <formula>0</formula>
    </cfRule>
  </conditionalFormatting>
  <conditionalFormatting sqref="K10">
    <cfRule type="cellIs" dxfId="85" priority="64" operator="notEqual">
      <formula>0</formula>
    </cfRule>
  </conditionalFormatting>
  <conditionalFormatting sqref="K10">
    <cfRule type="expression" dxfId="84" priority="65">
      <formula>LEN(TRIM(K10))=0</formula>
    </cfRule>
  </conditionalFormatting>
  <conditionalFormatting sqref="K10">
    <cfRule type="cellIs" dxfId="83" priority="66" operator="equal">
      <formula>0</formula>
    </cfRule>
  </conditionalFormatting>
  <conditionalFormatting sqref="K10">
    <cfRule type="cellIs" dxfId="82" priority="67" operator="notEqual">
      <formula>0</formula>
    </cfRule>
  </conditionalFormatting>
  <conditionalFormatting sqref="K11">
    <cfRule type="expression" dxfId="81" priority="68">
      <formula>LEN(TRIM(K11))=0</formula>
    </cfRule>
  </conditionalFormatting>
  <conditionalFormatting sqref="K11">
    <cfRule type="cellIs" dxfId="80" priority="69" operator="equal">
      <formula>0</formula>
    </cfRule>
  </conditionalFormatting>
  <conditionalFormatting sqref="K11">
    <cfRule type="cellIs" dxfId="79" priority="70" operator="notEqual">
      <formula>0</formula>
    </cfRule>
  </conditionalFormatting>
  <conditionalFormatting sqref="K11">
    <cfRule type="expression" dxfId="78" priority="71">
      <formula>LEN(TRIM(K11))=0</formula>
    </cfRule>
  </conditionalFormatting>
  <conditionalFormatting sqref="K11">
    <cfRule type="cellIs" dxfId="77" priority="72" operator="equal">
      <formula>0</formula>
    </cfRule>
  </conditionalFormatting>
  <conditionalFormatting sqref="K11">
    <cfRule type="cellIs" dxfId="76" priority="73" operator="notEqual">
      <formula>0</formula>
    </cfRule>
  </conditionalFormatting>
  <conditionalFormatting sqref="K12">
    <cfRule type="expression" dxfId="75" priority="74">
      <formula>LEN(TRIM(K12))=0</formula>
    </cfRule>
  </conditionalFormatting>
  <conditionalFormatting sqref="K12">
    <cfRule type="cellIs" dxfId="74" priority="75" operator="equal">
      <formula>0</formula>
    </cfRule>
  </conditionalFormatting>
  <conditionalFormatting sqref="K12">
    <cfRule type="cellIs" dxfId="73" priority="76" operator="notEqual">
      <formula>0</formula>
    </cfRule>
  </conditionalFormatting>
  <conditionalFormatting sqref="K12">
    <cfRule type="expression" dxfId="72" priority="77">
      <formula>LEN(TRIM(K12))=0</formula>
    </cfRule>
  </conditionalFormatting>
  <conditionalFormatting sqref="K12">
    <cfRule type="cellIs" dxfId="71" priority="78" operator="equal">
      <formula>0</formula>
    </cfRule>
  </conditionalFormatting>
  <conditionalFormatting sqref="K12">
    <cfRule type="cellIs" dxfId="70" priority="79" operator="notEqual">
      <formula>0</formula>
    </cfRule>
  </conditionalFormatting>
  <conditionalFormatting sqref="L10">
    <cfRule type="expression" dxfId="69" priority="80">
      <formula>LEN(TRIM(L10))=0</formula>
    </cfRule>
  </conditionalFormatting>
  <conditionalFormatting sqref="L10">
    <cfRule type="cellIs" dxfId="68" priority="81" operator="equal">
      <formula>0</formula>
    </cfRule>
  </conditionalFormatting>
  <conditionalFormatting sqref="L10">
    <cfRule type="cellIs" dxfId="67" priority="82" operator="notEqual">
      <formula>0</formula>
    </cfRule>
  </conditionalFormatting>
  <conditionalFormatting sqref="L10">
    <cfRule type="expression" dxfId="66" priority="83">
      <formula>LEN(TRIM(L10))=0</formula>
    </cfRule>
  </conditionalFormatting>
  <conditionalFormatting sqref="L10">
    <cfRule type="cellIs" dxfId="65" priority="84" operator="equal">
      <formula>0</formula>
    </cfRule>
  </conditionalFormatting>
  <conditionalFormatting sqref="L10">
    <cfRule type="cellIs" dxfId="64" priority="85" operator="notEqual">
      <formula>0</formula>
    </cfRule>
  </conditionalFormatting>
  <conditionalFormatting sqref="L11">
    <cfRule type="expression" dxfId="63" priority="86">
      <formula>LEN(TRIM(L11))=0</formula>
    </cfRule>
  </conditionalFormatting>
  <conditionalFormatting sqref="L11">
    <cfRule type="cellIs" dxfId="62" priority="87" operator="equal">
      <formula>0</formula>
    </cfRule>
  </conditionalFormatting>
  <conditionalFormatting sqref="L11">
    <cfRule type="cellIs" dxfId="61" priority="88" operator="notEqual">
      <formula>0</formula>
    </cfRule>
  </conditionalFormatting>
  <conditionalFormatting sqref="L11">
    <cfRule type="expression" dxfId="60" priority="89">
      <formula>LEN(TRIM(L11))=0</formula>
    </cfRule>
  </conditionalFormatting>
  <conditionalFormatting sqref="L11">
    <cfRule type="cellIs" dxfId="59" priority="90" operator="equal">
      <formula>0</formula>
    </cfRule>
  </conditionalFormatting>
  <conditionalFormatting sqref="L11">
    <cfRule type="cellIs" dxfId="58" priority="91" operator="notEqual">
      <formula>0</formula>
    </cfRule>
  </conditionalFormatting>
  <conditionalFormatting sqref="L12">
    <cfRule type="expression" dxfId="57" priority="92">
      <formula>LEN(TRIM(L12))=0</formula>
    </cfRule>
  </conditionalFormatting>
  <conditionalFormatting sqref="L12">
    <cfRule type="cellIs" dxfId="56" priority="93" operator="equal">
      <formula>0</formula>
    </cfRule>
  </conditionalFormatting>
  <conditionalFormatting sqref="L12">
    <cfRule type="cellIs" dxfId="55" priority="94" operator="notEqual">
      <formula>0</formula>
    </cfRule>
  </conditionalFormatting>
  <conditionalFormatting sqref="L12">
    <cfRule type="expression" dxfId="54" priority="95">
      <formula>LEN(TRIM(L12))=0</formula>
    </cfRule>
  </conditionalFormatting>
  <conditionalFormatting sqref="L12">
    <cfRule type="cellIs" dxfId="53" priority="96" operator="equal">
      <formula>0</formula>
    </cfRule>
  </conditionalFormatting>
  <conditionalFormatting sqref="L12">
    <cfRule type="cellIs" dxfId="52" priority="97" operator="notEqual">
      <formula>0</formula>
    </cfRule>
  </conditionalFormatting>
  <conditionalFormatting sqref="C11">
    <cfRule type="expression" dxfId="51" priority="140">
      <formula>LEN(TRIM(C11))=0</formula>
    </cfRule>
  </conditionalFormatting>
  <conditionalFormatting sqref="C11">
    <cfRule type="cellIs" dxfId="50" priority="141" operator="equal">
      <formula>0</formula>
    </cfRule>
  </conditionalFormatting>
  <conditionalFormatting sqref="C11">
    <cfRule type="cellIs" dxfId="49" priority="142" operator="notEqual">
      <formula>0</formula>
    </cfRule>
  </conditionalFormatting>
  <conditionalFormatting sqref="C11">
    <cfRule type="expression" dxfId="48" priority="143">
      <formula>LEN(TRIM(C11))=0</formula>
    </cfRule>
  </conditionalFormatting>
  <conditionalFormatting sqref="C11">
    <cfRule type="cellIs" dxfId="47" priority="144" operator="equal">
      <formula>0</formula>
    </cfRule>
  </conditionalFormatting>
  <conditionalFormatting sqref="C11">
    <cfRule type="cellIs" dxfId="46" priority="145" operator="notEqual">
      <formula>0</formula>
    </cfRule>
  </conditionalFormatting>
  <conditionalFormatting sqref="D10">
    <cfRule type="expression" dxfId="45" priority="29">
      <formula>LEN(TRIM(D10))=0</formula>
    </cfRule>
  </conditionalFormatting>
  <conditionalFormatting sqref="D10">
    <cfRule type="cellIs" dxfId="44" priority="30" operator="equal">
      <formula>0</formula>
    </cfRule>
  </conditionalFormatting>
  <conditionalFormatting sqref="D10">
    <cfRule type="cellIs" dxfId="43" priority="31" operator="notEqual">
      <formula>0</formula>
    </cfRule>
  </conditionalFormatting>
  <conditionalFormatting sqref="E10">
    <cfRule type="expression" dxfId="42" priority="26">
      <formula>LEN(TRIM(E10))=0</formula>
    </cfRule>
  </conditionalFormatting>
  <conditionalFormatting sqref="E10">
    <cfRule type="cellIs" dxfId="41" priority="27" operator="equal">
      <formula>0</formula>
    </cfRule>
  </conditionalFormatting>
  <conditionalFormatting sqref="E10">
    <cfRule type="cellIs" dxfId="40" priority="28" operator="notEqual">
      <formula>0</formula>
    </cfRule>
  </conditionalFormatting>
  <conditionalFormatting sqref="F10:J10">
    <cfRule type="expression" dxfId="39" priority="23">
      <formula>LEN(TRIM(F10))=0</formula>
    </cfRule>
  </conditionalFormatting>
  <conditionalFormatting sqref="F10:J10">
    <cfRule type="cellIs" dxfId="38" priority="24" operator="equal">
      <formula>0</formula>
    </cfRule>
  </conditionalFormatting>
  <conditionalFormatting sqref="F10:J10">
    <cfRule type="cellIs" dxfId="37" priority="25" operator="notEqual">
      <formula>0</formula>
    </cfRule>
  </conditionalFormatting>
  <conditionalFormatting sqref="D11:J11">
    <cfRule type="expression" dxfId="36" priority="17">
      <formula>LEN(TRIM(D11))=0</formula>
    </cfRule>
  </conditionalFormatting>
  <conditionalFormatting sqref="D11:J11">
    <cfRule type="cellIs" dxfId="35" priority="18" operator="equal">
      <formula>0</formula>
    </cfRule>
  </conditionalFormatting>
  <conditionalFormatting sqref="D11:J11">
    <cfRule type="cellIs" dxfId="34" priority="19" operator="notEqual">
      <formula>0</formula>
    </cfRule>
  </conditionalFormatting>
  <conditionalFormatting sqref="D11:J11">
    <cfRule type="expression" dxfId="33" priority="20">
      <formula>LEN(TRIM(D11))=0</formula>
    </cfRule>
  </conditionalFormatting>
  <conditionalFormatting sqref="D11:J11">
    <cfRule type="cellIs" dxfId="32" priority="21" operator="equal">
      <formula>0</formula>
    </cfRule>
  </conditionalFormatting>
  <conditionalFormatting sqref="D11:J11">
    <cfRule type="cellIs" dxfId="31" priority="22" operator="notEqual">
      <formula>0</formula>
    </cfRule>
  </conditionalFormatting>
  <conditionalFormatting sqref="B11">
    <cfRule type="expression" dxfId="30" priority="13">
      <formula>LEN(TRIM(B11))=0</formula>
    </cfRule>
  </conditionalFormatting>
  <conditionalFormatting sqref="B11">
    <cfRule type="notContainsText" dxfId="29" priority="14" operator="notContains" text="9875894754())("/>
  </conditionalFormatting>
  <conditionalFormatting sqref="C12">
    <cfRule type="expression" dxfId="28" priority="7">
      <formula>LEN(TRIM(C12))=0</formula>
    </cfRule>
  </conditionalFormatting>
  <conditionalFormatting sqref="C12">
    <cfRule type="cellIs" dxfId="27" priority="8" operator="equal">
      <formula>0</formula>
    </cfRule>
  </conditionalFormatting>
  <conditionalFormatting sqref="C12">
    <cfRule type="cellIs" dxfId="26" priority="9" operator="notEqual">
      <formula>0</formula>
    </cfRule>
  </conditionalFormatting>
  <conditionalFormatting sqref="C12">
    <cfRule type="expression" dxfId="25" priority="10">
      <formula>LEN(TRIM(C12))=0</formula>
    </cfRule>
  </conditionalFormatting>
  <conditionalFormatting sqref="C12">
    <cfRule type="cellIs" dxfId="24" priority="11" operator="equal">
      <formula>0</formula>
    </cfRule>
  </conditionalFormatting>
  <conditionalFormatting sqref="C12">
    <cfRule type="cellIs" dxfId="23" priority="12" operator="notEqual">
      <formula>0</formula>
    </cfRule>
  </conditionalFormatting>
  <conditionalFormatting sqref="D12:J12">
    <cfRule type="expression" dxfId="22" priority="1">
      <formula>LEN(TRIM(D12))=0</formula>
    </cfRule>
  </conditionalFormatting>
  <conditionalFormatting sqref="D12:J12">
    <cfRule type="cellIs" dxfId="21" priority="2" operator="equal">
      <formula>0</formula>
    </cfRule>
  </conditionalFormatting>
  <conditionalFormatting sqref="D12:J12">
    <cfRule type="cellIs" dxfId="20" priority="3" operator="notEqual">
      <formula>0</formula>
    </cfRule>
  </conditionalFormatting>
  <conditionalFormatting sqref="D12:J12">
    <cfRule type="expression" dxfId="19" priority="4">
      <formula>LEN(TRIM(D12))=0</formula>
    </cfRule>
  </conditionalFormatting>
  <conditionalFormatting sqref="D12:J12">
    <cfRule type="cellIs" dxfId="18" priority="5" operator="equal">
      <formula>0</formula>
    </cfRule>
  </conditionalFormatting>
  <conditionalFormatting sqref="D12:J12">
    <cfRule type="cellIs" dxfId="17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workbookViewId="0">
      <pane ySplit="4" topLeftCell="A5" activePane="bottomLeft" state="frozen"/>
      <selection pane="bottomLeft" activeCell="A10" sqref="A10:A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58"/>
      <c r="B1" s="58"/>
      <c r="C1" s="58" t="s">
        <v>30</v>
      </c>
      <c r="D1" s="58"/>
      <c r="E1" s="58"/>
      <c r="F1" s="58"/>
      <c r="G1" s="58"/>
      <c r="H1" s="58"/>
      <c r="I1" s="58"/>
      <c r="J1" s="58"/>
      <c r="K1" s="58"/>
      <c r="L1" s="58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11</v>
      </c>
      <c r="B2" s="11" t="s">
        <v>12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59">
        <v>8</v>
      </c>
      <c r="B3" s="60" t="s">
        <v>13</v>
      </c>
      <c r="C3" s="67" t="s">
        <v>38</v>
      </c>
      <c r="D3" s="67" t="s">
        <v>40</v>
      </c>
      <c r="E3" s="67" t="s">
        <v>41</v>
      </c>
      <c r="F3" s="68" t="s">
        <v>42</v>
      </c>
      <c r="G3" s="68" t="s">
        <v>43</v>
      </c>
      <c r="H3" s="68" t="s">
        <v>44</v>
      </c>
      <c r="I3" s="69" t="s">
        <v>45</v>
      </c>
      <c r="J3" s="69" t="s">
        <v>46</v>
      </c>
      <c r="K3" s="63" t="s">
        <v>15</v>
      </c>
      <c r="L3" s="63" t="s">
        <v>16</v>
      </c>
      <c r="M3" s="9"/>
      <c r="N3" s="9"/>
      <c r="O3" s="9"/>
      <c r="P3" s="9"/>
      <c r="Q3" s="9"/>
      <c r="R3" s="9"/>
      <c r="S3" s="9"/>
    </row>
    <row r="4" spans="1:19" ht="14.25" x14ac:dyDescent="0.2">
      <c r="A4" s="59"/>
      <c r="B4" s="60"/>
      <c r="C4" s="67"/>
      <c r="D4" s="67"/>
      <c r="E4" s="67"/>
      <c r="F4" s="67"/>
      <c r="G4" s="67"/>
      <c r="H4" s="67"/>
      <c r="I4" s="70"/>
      <c r="J4" s="70"/>
      <c r="K4" s="64"/>
      <c r="L4" s="64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17</v>
      </c>
      <c r="B5" s="14">
        <f>SUMIF('Sprint Backlog'!C:C,"=Diogo",'Sprint Backlog'!D:D)</f>
        <v>0</v>
      </c>
      <c r="C5" s="15">
        <f t="shared" ref="C5:J5" si="1">B5-$B9</f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>SUM(C5:J5)</f>
        <v>0</v>
      </c>
      <c r="L5" s="15">
        <f>K5/A$3</f>
        <v>0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18</v>
      </c>
      <c r="B6" s="14">
        <f>B5</f>
        <v>0</v>
      </c>
      <c r="C6" s="15">
        <f t="shared" ref="C6:J6" si="2">B6-C9</f>
        <v>-1</v>
      </c>
      <c r="D6" s="15">
        <f t="shared" si="2"/>
        <v>-3</v>
      </c>
      <c r="E6" s="15">
        <f t="shared" si="2"/>
        <v>-4</v>
      </c>
      <c r="F6" s="15">
        <f t="shared" si="2"/>
        <v>-6</v>
      </c>
      <c r="G6" s="15">
        <f t="shared" si="2"/>
        <v>-8.5</v>
      </c>
      <c r="H6" s="15">
        <f t="shared" si="2"/>
        <v>-10.5</v>
      </c>
      <c r="I6" s="15">
        <f t="shared" si="2"/>
        <v>-11.5</v>
      </c>
      <c r="J6" s="15">
        <f t="shared" si="2"/>
        <v>-13.5</v>
      </c>
      <c r="K6" s="15">
        <f>SUM(C6:J6)</f>
        <v>-58</v>
      </c>
      <c r="L6" s="15">
        <f>K6/A$3</f>
        <v>-7.25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20</v>
      </c>
      <c r="C8" s="57" t="s">
        <v>31</v>
      </c>
      <c r="D8" s="57"/>
      <c r="E8" s="57"/>
      <c r="F8" s="57"/>
      <c r="G8" s="57"/>
      <c r="H8" s="57"/>
      <c r="I8" s="57"/>
      <c r="J8" s="57"/>
      <c r="K8" s="57"/>
      <c r="L8" s="57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22</v>
      </c>
      <c r="B9" s="18">
        <f>B5/A3</f>
        <v>0</v>
      </c>
      <c r="C9" s="18">
        <f t="shared" ref="C9:L9" si="3">SUM(C10:C12)</f>
        <v>1</v>
      </c>
      <c r="D9" s="18">
        <f t="shared" si="3"/>
        <v>2</v>
      </c>
      <c r="E9" s="18">
        <f t="shared" si="3"/>
        <v>1</v>
      </c>
      <c r="F9" s="18">
        <f t="shared" si="3"/>
        <v>2</v>
      </c>
      <c r="G9" s="18">
        <f t="shared" si="3"/>
        <v>2.5</v>
      </c>
      <c r="H9" s="18">
        <f t="shared" si="3"/>
        <v>2</v>
      </c>
      <c r="I9" s="18">
        <f t="shared" si="3"/>
        <v>1</v>
      </c>
      <c r="J9" s="18">
        <f t="shared" si="3"/>
        <v>2</v>
      </c>
      <c r="K9" s="18">
        <f t="shared" si="3"/>
        <v>13.5</v>
      </c>
      <c r="L9" s="18">
        <f t="shared" si="3"/>
        <v>1.6875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40" t="s">
        <v>47</v>
      </c>
      <c r="B10" s="43"/>
      <c r="C10" s="15"/>
      <c r="D10" s="15">
        <v>2</v>
      </c>
      <c r="E10" s="15">
        <v>1</v>
      </c>
      <c r="F10" s="15">
        <v>1</v>
      </c>
      <c r="G10" s="15"/>
      <c r="H10" s="15">
        <v>2</v>
      </c>
      <c r="I10" s="15">
        <v>1</v>
      </c>
      <c r="J10" s="15">
        <v>2</v>
      </c>
      <c r="K10" s="15">
        <f>SUM(C10:J10)</f>
        <v>9</v>
      </c>
      <c r="L10" s="15">
        <f>K10/A$3</f>
        <v>1.125</v>
      </c>
      <c r="M10" s="9"/>
      <c r="N10" s="66"/>
      <c r="O10" s="66"/>
      <c r="P10" s="9"/>
      <c r="Q10" s="9"/>
      <c r="R10" s="9"/>
      <c r="S10" s="9"/>
    </row>
    <row r="11" spans="1:19" ht="14.25" x14ac:dyDescent="0.2">
      <c r="A11" s="41" t="s">
        <v>48</v>
      </c>
      <c r="B11" s="45"/>
      <c r="C11" s="42">
        <v>1</v>
      </c>
      <c r="D11" s="15"/>
      <c r="E11" s="15"/>
      <c r="F11" s="15"/>
      <c r="G11" s="15">
        <v>1</v>
      </c>
      <c r="H11" s="15"/>
      <c r="I11" s="15"/>
      <c r="J11" s="15"/>
      <c r="K11" s="15">
        <f>SUM(C11:J11)</f>
        <v>2</v>
      </c>
      <c r="L11" s="15">
        <f>K11/A$3</f>
        <v>0.25</v>
      </c>
      <c r="M11" s="9"/>
      <c r="N11" s="65"/>
      <c r="O11" s="65"/>
      <c r="P11" s="9"/>
      <c r="Q11" s="9"/>
      <c r="R11" s="9"/>
      <c r="S11" s="9"/>
    </row>
    <row r="12" spans="1:19" ht="14.25" x14ac:dyDescent="0.2">
      <c r="A12" s="41" t="s">
        <v>49</v>
      </c>
      <c r="B12" s="45"/>
      <c r="C12" s="42"/>
      <c r="D12" s="15"/>
      <c r="E12" s="15"/>
      <c r="F12" s="15">
        <v>1</v>
      </c>
      <c r="G12" s="15">
        <v>1.5</v>
      </c>
      <c r="H12" s="15"/>
      <c r="I12" s="15"/>
      <c r="J12" s="15"/>
      <c r="K12" s="15">
        <f>SUM(C12:J12)</f>
        <v>2.5</v>
      </c>
      <c r="L12" s="15">
        <f>K12/A$3</f>
        <v>0.3125</v>
      </c>
      <c r="M12" s="9"/>
      <c r="N12" s="65"/>
      <c r="O12" s="65"/>
      <c r="P12" s="9"/>
      <c r="Q12" s="9"/>
      <c r="R12" s="9"/>
      <c r="S12" s="9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8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N12:O12"/>
    <mergeCell ref="C8:L8"/>
    <mergeCell ref="N10:O10"/>
    <mergeCell ref="N11:O11"/>
  </mergeCells>
  <conditionalFormatting sqref="C10:L12 A10:B10 A13:L95 N10:O12">
    <cfRule type="expression" dxfId="16" priority="2">
      <formula>LEN(TRIM(A10))=0</formula>
    </cfRule>
  </conditionalFormatting>
  <conditionalFormatting sqref="C10:L95">
    <cfRule type="cellIs" dxfId="15" priority="3" operator="equal">
      <formula>0</formula>
    </cfRule>
  </conditionalFormatting>
  <conditionalFormatting sqref="C10:L95">
    <cfRule type="cellIs" dxfId="14" priority="4" operator="notEqual">
      <formula>0</formula>
    </cfRule>
  </conditionalFormatting>
  <conditionalFormatting sqref="A10:B10 A13:B95 N10:O12">
    <cfRule type="notContainsText" dxfId="13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4"/>
  <sheetViews>
    <sheetView windowProtection="1" showGridLines="0" workbookViewId="0">
      <pane ySplit="4" topLeftCell="A5" activePane="bottomLeft" state="frozen"/>
      <selection pane="bottomLeft" activeCell="H10" sqref="H10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58"/>
      <c r="B1" s="58"/>
      <c r="C1" s="58" t="s">
        <v>28</v>
      </c>
      <c r="D1" s="58"/>
      <c r="E1" s="58"/>
      <c r="F1" s="58"/>
      <c r="G1" s="58"/>
      <c r="H1" s="58"/>
      <c r="I1" s="58"/>
      <c r="J1" s="58"/>
      <c r="K1" s="58"/>
      <c r="L1" s="58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11</v>
      </c>
      <c r="B2" s="11" t="s">
        <v>12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59">
        <v>8</v>
      </c>
      <c r="B3" s="60" t="s">
        <v>13</v>
      </c>
      <c r="C3" s="67" t="s">
        <v>38</v>
      </c>
      <c r="D3" s="67" t="s">
        <v>40</v>
      </c>
      <c r="E3" s="67" t="s">
        <v>41</v>
      </c>
      <c r="F3" s="68" t="s">
        <v>42</v>
      </c>
      <c r="G3" s="68" t="s">
        <v>43</v>
      </c>
      <c r="H3" s="68" t="s">
        <v>44</v>
      </c>
      <c r="I3" s="69" t="s">
        <v>45</v>
      </c>
      <c r="J3" s="69" t="s">
        <v>46</v>
      </c>
      <c r="K3" s="60" t="s">
        <v>15</v>
      </c>
      <c r="L3" s="60" t="s">
        <v>16</v>
      </c>
      <c r="M3" s="9"/>
      <c r="N3" s="9"/>
      <c r="O3" s="9"/>
      <c r="P3" s="9"/>
      <c r="Q3" s="9"/>
      <c r="R3" s="9"/>
      <c r="S3" s="9"/>
    </row>
    <row r="4" spans="1:19" ht="14.25" x14ac:dyDescent="0.2">
      <c r="A4" s="59"/>
      <c r="B4" s="60"/>
      <c r="C4" s="67"/>
      <c r="D4" s="67"/>
      <c r="E4" s="67"/>
      <c r="F4" s="67"/>
      <c r="G4" s="67"/>
      <c r="H4" s="67"/>
      <c r="I4" s="70"/>
      <c r="J4" s="70"/>
      <c r="K4" s="60"/>
      <c r="L4" s="60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17</v>
      </c>
      <c r="B5" s="14">
        <f>SUMIF('Sprint Backlog'!C:C,"=Ivo",'Sprint Backlog'!D:D)</f>
        <v>0</v>
      </c>
      <c r="C5" s="15">
        <f t="shared" ref="C5:J5" si="1">B5-$B9</f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>SUM(C5:J5)</f>
        <v>0</v>
      </c>
      <c r="L5" s="15">
        <f>K5/A$3</f>
        <v>0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18</v>
      </c>
      <c r="B6" s="14">
        <f>B5</f>
        <v>0</v>
      </c>
      <c r="C6" s="15">
        <f t="shared" ref="C6:J6" si="2">B6-C9</f>
        <v>-1.5</v>
      </c>
      <c r="D6" s="15">
        <f t="shared" si="2"/>
        <v>-2.5</v>
      </c>
      <c r="E6" s="15">
        <f t="shared" si="2"/>
        <v>-4.5</v>
      </c>
      <c r="F6" s="15">
        <f t="shared" si="2"/>
        <v>-5.5</v>
      </c>
      <c r="G6" s="15">
        <f t="shared" si="2"/>
        <v>-6.5</v>
      </c>
      <c r="H6" s="15">
        <f t="shared" si="2"/>
        <v>-7.5</v>
      </c>
      <c r="I6" s="15">
        <f t="shared" si="2"/>
        <v>-8.5</v>
      </c>
      <c r="J6" s="15">
        <f t="shared" si="2"/>
        <v>-11.5</v>
      </c>
      <c r="K6" s="15">
        <f>SUM(C6:J6)</f>
        <v>-48</v>
      </c>
      <c r="L6" s="15">
        <f>K6/A$3</f>
        <v>-6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20</v>
      </c>
      <c r="C8" s="57" t="s">
        <v>29</v>
      </c>
      <c r="D8" s="57"/>
      <c r="E8" s="57"/>
      <c r="F8" s="57"/>
      <c r="G8" s="57"/>
      <c r="H8" s="57"/>
      <c r="I8" s="57"/>
      <c r="J8" s="57"/>
      <c r="K8" s="57"/>
      <c r="L8" s="57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22</v>
      </c>
      <c r="B9" s="18">
        <f>B5/A3</f>
        <v>0</v>
      </c>
      <c r="C9" s="18">
        <f t="shared" ref="C9:L9" si="3">SUM(C10:C28)</f>
        <v>1.5</v>
      </c>
      <c r="D9" s="18">
        <f t="shared" si="3"/>
        <v>1</v>
      </c>
      <c r="E9" s="18">
        <f t="shared" si="3"/>
        <v>2</v>
      </c>
      <c r="F9" s="18">
        <f t="shared" si="3"/>
        <v>1</v>
      </c>
      <c r="G9" s="18">
        <f t="shared" si="3"/>
        <v>1</v>
      </c>
      <c r="H9" s="18">
        <f t="shared" si="3"/>
        <v>1</v>
      </c>
      <c r="I9" s="18">
        <f t="shared" si="3"/>
        <v>1</v>
      </c>
      <c r="J9" s="18">
        <f t="shared" si="3"/>
        <v>3</v>
      </c>
      <c r="K9" s="18">
        <f t="shared" si="3"/>
        <v>11.5</v>
      </c>
      <c r="L9" s="18">
        <f t="shared" si="3"/>
        <v>1.4375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40" t="s">
        <v>47</v>
      </c>
      <c r="B10" s="43"/>
      <c r="C10" s="15"/>
      <c r="D10" s="15">
        <v>1</v>
      </c>
      <c r="E10" s="15">
        <v>2</v>
      </c>
      <c r="F10" s="15">
        <v>1</v>
      </c>
      <c r="G10" s="15">
        <v>1</v>
      </c>
      <c r="H10" s="15"/>
      <c r="I10" s="15">
        <v>1</v>
      </c>
      <c r="J10" s="15">
        <v>3</v>
      </c>
      <c r="K10" s="15">
        <f>SUM(C10:J10)</f>
        <v>9</v>
      </c>
      <c r="L10" s="15">
        <f>K10/A$3</f>
        <v>1.125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41" t="s">
        <v>49</v>
      </c>
      <c r="B11" s="44"/>
      <c r="C11" s="42">
        <v>1.5</v>
      </c>
      <c r="D11" s="15"/>
      <c r="E11" s="15"/>
      <c r="F11" s="15"/>
      <c r="G11" s="15"/>
      <c r="H11" s="15">
        <v>1</v>
      </c>
      <c r="I11" s="15"/>
      <c r="J11" s="15"/>
      <c r="K11" s="15">
        <f>SUM(C11:J11)</f>
        <v>2.5</v>
      </c>
      <c r="L11" s="15">
        <f>K11/A$3</f>
        <v>0.3125</v>
      </c>
      <c r="M11" s="9"/>
      <c r="N11" s="9"/>
      <c r="O11" s="9"/>
      <c r="P11" s="9"/>
      <c r="Q11" s="9"/>
      <c r="R11" s="9"/>
      <c r="S11" s="9"/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4 A10:B10">
    <cfRule type="expression" dxfId="12" priority="9">
      <formula>LEN(TRIM(A10))=0</formula>
    </cfRule>
  </conditionalFormatting>
  <conditionalFormatting sqref="C10:L94">
    <cfRule type="cellIs" dxfId="11" priority="10" operator="equal">
      <formula>0</formula>
    </cfRule>
  </conditionalFormatting>
  <conditionalFormatting sqref="C10:L94">
    <cfRule type="cellIs" dxfId="10" priority="11" operator="notEqual">
      <formula>0</formula>
    </cfRule>
  </conditionalFormatting>
  <conditionalFormatting sqref="A12:B94">
    <cfRule type="expression" dxfId="9" priority="12">
      <formula>LEN(TRIM(A12))=0</formula>
    </cfRule>
  </conditionalFormatting>
  <conditionalFormatting sqref="A10:B10 A12:B94">
    <cfRule type="notContainsText" dxfId="8" priority="13" operator="notContains" text="9875894754())("/>
  </conditionalFormatting>
  <conditionalFormatting sqref="A10:B10">
    <cfRule type="expression" dxfId="7" priority="2">
      <formula>LEN(TRIM(A10))=0</formula>
    </cfRule>
  </conditionalFormatting>
  <conditionalFormatting sqref="A10:B10">
    <cfRule type="notContainsText" dxfId="6" priority="1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workbookViewId="0">
      <pane ySplit="4" topLeftCell="A11" activePane="bottomLeft" state="frozen"/>
      <selection pane="bottomLeft" activeCell="J9" sqref="J9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58"/>
      <c r="B1" s="58"/>
      <c r="C1" s="58" t="s">
        <v>26</v>
      </c>
      <c r="D1" s="58"/>
      <c r="E1" s="58"/>
      <c r="F1" s="58"/>
      <c r="G1" s="58"/>
      <c r="H1" s="58"/>
      <c r="I1" s="58"/>
      <c r="J1" s="58"/>
      <c r="K1" s="58"/>
      <c r="L1" s="58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11</v>
      </c>
      <c r="B2" s="11" t="s">
        <v>12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59">
        <v>8</v>
      </c>
      <c r="B3" s="60" t="s">
        <v>13</v>
      </c>
      <c r="C3" s="67" t="s">
        <v>38</v>
      </c>
      <c r="D3" s="67" t="s">
        <v>40</v>
      </c>
      <c r="E3" s="67" t="s">
        <v>41</v>
      </c>
      <c r="F3" s="68" t="s">
        <v>42</v>
      </c>
      <c r="G3" s="68" t="s">
        <v>43</v>
      </c>
      <c r="H3" s="68" t="s">
        <v>44</v>
      </c>
      <c r="I3" s="69" t="s">
        <v>45</v>
      </c>
      <c r="J3" s="69" t="s">
        <v>46</v>
      </c>
      <c r="K3" s="60" t="s">
        <v>15</v>
      </c>
      <c r="L3" s="60" t="s">
        <v>16</v>
      </c>
      <c r="M3" s="9"/>
      <c r="N3" s="9"/>
      <c r="O3" s="9"/>
      <c r="P3" s="9"/>
      <c r="Q3" s="9"/>
      <c r="R3" s="9"/>
      <c r="S3" s="9"/>
    </row>
    <row r="4" spans="1:19" ht="14.25" x14ac:dyDescent="0.2">
      <c r="A4" s="59"/>
      <c r="B4" s="60"/>
      <c r="C4" s="67"/>
      <c r="D4" s="67"/>
      <c r="E4" s="67"/>
      <c r="F4" s="67"/>
      <c r="G4" s="67"/>
      <c r="H4" s="67"/>
      <c r="I4" s="70"/>
      <c r="J4" s="70"/>
      <c r="K4" s="60"/>
      <c r="L4" s="60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17</v>
      </c>
      <c r="B5" s="14">
        <f>SUMIF('Sprint Backlog'!C:C,"=Izaquiel",'Sprint Backlog'!D:D)</f>
        <v>2</v>
      </c>
      <c r="C5" s="15">
        <f t="shared" ref="C5:J5" si="1">B5-$B9</f>
        <v>1.75</v>
      </c>
      <c r="D5" s="15">
        <f t="shared" si="1"/>
        <v>1.5</v>
      </c>
      <c r="E5" s="15">
        <f t="shared" si="1"/>
        <v>1.25</v>
      </c>
      <c r="F5" s="15">
        <f t="shared" si="1"/>
        <v>1</v>
      </c>
      <c r="G5" s="15">
        <f t="shared" si="1"/>
        <v>0.75</v>
      </c>
      <c r="H5" s="15">
        <f t="shared" si="1"/>
        <v>0.5</v>
      </c>
      <c r="I5" s="15">
        <f t="shared" si="1"/>
        <v>0.25</v>
      </c>
      <c r="J5" s="15">
        <f t="shared" si="1"/>
        <v>0</v>
      </c>
      <c r="K5" s="15">
        <f>SUM(C5:J5)</f>
        <v>7</v>
      </c>
      <c r="L5" s="15">
        <f>K5/A$3</f>
        <v>0.875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18</v>
      </c>
      <c r="B6" s="14">
        <f>B5</f>
        <v>2</v>
      </c>
      <c r="C6" s="15">
        <f t="shared" ref="C6:J6" si="2">B6-C9</f>
        <v>0</v>
      </c>
      <c r="D6" s="15">
        <f t="shared" si="2"/>
        <v>-2</v>
      </c>
      <c r="E6" s="15">
        <f t="shared" si="2"/>
        <v>-3</v>
      </c>
      <c r="F6" s="15">
        <f t="shared" si="2"/>
        <v>-5</v>
      </c>
      <c r="G6" s="15">
        <f t="shared" si="2"/>
        <v>-6</v>
      </c>
      <c r="H6" s="15">
        <f t="shared" si="2"/>
        <v>-8</v>
      </c>
      <c r="I6" s="15">
        <f t="shared" si="2"/>
        <v>-8.5</v>
      </c>
      <c r="J6" s="15">
        <f t="shared" si="2"/>
        <v>-11.5</v>
      </c>
      <c r="K6" s="15">
        <f>SUM(C6:J6)</f>
        <v>-44</v>
      </c>
      <c r="L6" s="15">
        <f>K6/A$3</f>
        <v>-5.5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20</v>
      </c>
      <c r="C8" s="57" t="s">
        <v>27</v>
      </c>
      <c r="D8" s="57"/>
      <c r="E8" s="57"/>
      <c r="F8" s="57"/>
      <c r="G8" s="57"/>
      <c r="H8" s="57"/>
      <c r="I8" s="57"/>
      <c r="J8" s="57"/>
      <c r="K8" s="57"/>
      <c r="L8" s="57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22</v>
      </c>
      <c r="B9" s="18">
        <f>B5/A3</f>
        <v>0.25</v>
      </c>
      <c r="C9" s="18">
        <f t="shared" ref="C9:L9" si="3">SUM(C10:C29)</f>
        <v>2</v>
      </c>
      <c r="D9" s="18">
        <f t="shared" si="3"/>
        <v>2</v>
      </c>
      <c r="E9" s="18">
        <f t="shared" si="3"/>
        <v>1</v>
      </c>
      <c r="F9" s="18">
        <f t="shared" si="3"/>
        <v>2</v>
      </c>
      <c r="G9" s="18">
        <f t="shared" si="3"/>
        <v>1</v>
      </c>
      <c r="H9" s="18">
        <f t="shared" si="3"/>
        <v>2</v>
      </c>
      <c r="I9" s="18">
        <f t="shared" si="3"/>
        <v>0.5</v>
      </c>
      <c r="J9" s="18">
        <f t="shared" si="3"/>
        <v>3</v>
      </c>
      <c r="K9" s="18">
        <f t="shared" si="3"/>
        <v>13.5</v>
      </c>
      <c r="L9" s="18">
        <f t="shared" si="3"/>
        <v>1.6875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40" t="s">
        <v>47</v>
      </c>
      <c r="B10" s="46"/>
      <c r="C10" s="15">
        <v>2</v>
      </c>
      <c r="D10" s="15">
        <v>1</v>
      </c>
      <c r="E10" s="15">
        <v>1</v>
      </c>
      <c r="F10" s="15">
        <v>1</v>
      </c>
      <c r="G10" s="15">
        <v>1</v>
      </c>
      <c r="H10" s="15">
        <v>2</v>
      </c>
      <c r="I10" s="15"/>
      <c r="J10" s="15">
        <v>1</v>
      </c>
      <c r="K10" s="15">
        <f>SUM(C10:J10)</f>
        <v>9</v>
      </c>
      <c r="L10" s="15">
        <f>K10/A$3</f>
        <v>1.125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41" t="s">
        <v>48</v>
      </c>
      <c r="B11" s="39"/>
      <c r="C11" s="15"/>
      <c r="D11" s="15"/>
      <c r="E11" s="15"/>
      <c r="F11" s="15"/>
      <c r="G11" s="15"/>
      <c r="H11" s="15"/>
      <c r="I11" s="15"/>
      <c r="J11" s="15">
        <v>2</v>
      </c>
      <c r="K11" s="15">
        <f>SUM(C11:J11)</f>
        <v>2</v>
      </c>
      <c r="L11" s="15">
        <f>K11/A$3</f>
        <v>0.25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41" t="s">
        <v>49</v>
      </c>
      <c r="B12" s="39"/>
      <c r="C12" s="15"/>
      <c r="D12" s="15">
        <v>1</v>
      </c>
      <c r="E12" s="15"/>
      <c r="F12" s="15">
        <v>1</v>
      </c>
      <c r="G12" s="15"/>
      <c r="H12" s="15"/>
      <c r="I12" s="15">
        <v>0.5</v>
      </c>
      <c r="J12" s="15"/>
      <c r="K12" s="15">
        <f>SUM(C12:J12)</f>
        <v>2.5</v>
      </c>
      <c r="L12" s="15">
        <f>K12/A$3</f>
        <v>0.3125</v>
      </c>
      <c r="M12" s="9"/>
      <c r="N12" s="9"/>
      <c r="O12" s="9"/>
      <c r="P12" s="9"/>
      <c r="Q12" s="9"/>
      <c r="R12" s="9"/>
      <c r="S12" s="9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A10:L95">
    <cfRule type="expression" dxfId="5" priority="7">
      <formula>LEN(TRIM(A10))=0</formula>
    </cfRule>
  </conditionalFormatting>
  <conditionalFormatting sqref="C10:L95">
    <cfRule type="cellIs" dxfId="4" priority="8" operator="equal">
      <formula>0</formula>
    </cfRule>
  </conditionalFormatting>
  <conditionalFormatting sqref="C10:L95">
    <cfRule type="cellIs" dxfId="3" priority="9" operator="notEqual">
      <formula>0</formula>
    </cfRule>
  </conditionalFormatting>
  <conditionalFormatting sqref="A10:B95">
    <cfRule type="notContainsText" dxfId="2" priority="11" operator="notContains" text="9875894754())("/>
  </conditionalFormatting>
  <conditionalFormatting sqref="A10">
    <cfRule type="expression" dxfId="1" priority="2">
      <formula>LEN(TRIM(A10))=0</formula>
    </cfRule>
  </conditionalFormatting>
  <conditionalFormatting sqref="A10">
    <cfRule type="notContainsText" dxfId="0" priority="1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2016-10-04T22:52:56Z</dcterms:modified>
  <dc:language>pt-BR</dc:language>
</cp:coreProperties>
</file>