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4\"/>
    </mc:Choice>
  </mc:AlternateContent>
  <workbookProtection lockWindows="1"/>
  <bookViews>
    <workbookView xWindow="0" yWindow="0" windowWidth="20490" windowHeight="7755" tabRatio="990" activeTab="3"/>
  </bookViews>
  <sheets>
    <sheet name="Sprint Backlog" sheetId="1" r:id="rId1"/>
    <sheet name="Sprint Burndown" sheetId="2" r:id="rId2"/>
    <sheet name="Diogo" sheetId="3" r:id="rId3"/>
    <sheet name="Ivo" sheetId="4" r:id="rId4"/>
    <sheet name="Izaquiel" sheetId="5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4" i="5" l="1"/>
  <c r="L14" i="5" s="1"/>
  <c r="K14" i="4"/>
  <c r="L14" i="4" s="1"/>
  <c r="K14" i="3"/>
  <c r="L14" i="3" s="1"/>
  <c r="E12" i="1" l="1"/>
  <c r="E4" i="1"/>
  <c r="G4" i="1"/>
  <c r="E6" i="1"/>
  <c r="E8" i="1"/>
  <c r="E10" i="1"/>
  <c r="B5" i="4" l="1"/>
  <c r="B5" i="5"/>
  <c r="B5" i="3"/>
  <c r="B5" i="2"/>
  <c r="K13" i="5" l="1"/>
  <c r="L13" i="5" s="1"/>
  <c r="K12" i="5"/>
  <c r="L12" i="5" s="1"/>
  <c r="K11" i="5"/>
  <c r="L11" i="5" s="1"/>
  <c r="K10" i="5"/>
  <c r="J9" i="5"/>
  <c r="I9" i="5"/>
  <c r="H9" i="5"/>
  <c r="G9" i="5"/>
  <c r="F9" i="5"/>
  <c r="E9" i="5"/>
  <c r="E12" i="2" s="1"/>
  <c r="D9" i="5"/>
  <c r="C9" i="5"/>
  <c r="C12" i="2" s="1"/>
  <c r="H2" i="5"/>
  <c r="I2" i="5" s="1"/>
  <c r="J2" i="5" s="1"/>
  <c r="E2" i="5"/>
  <c r="F2" i="5" s="1"/>
  <c r="G2" i="5" s="1"/>
  <c r="D2" i="5"/>
  <c r="C2" i="5"/>
  <c r="K13" i="4"/>
  <c r="L13" i="4" s="1"/>
  <c r="K12" i="4"/>
  <c r="L12" i="4" s="1"/>
  <c r="K11" i="4"/>
  <c r="L11" i="4" s="1"/>
  <c r="K10" i="4"/>
  <c r="L10" i="4" s="1"/>
  <c r="J9" i="4"/>
  <c r="I9" i="4"/>
  <c r="I11" i="2" s="1"/>
  <c r="H9" i="4"/>
  <c r="G9" i="4"/>
  <c r="F9" i="4"/>
  <c r="E9" i="4"/>
  <c r="D9" i="4"/>
  <c r="C9" i="4"/>
  <c r="C11" i="2" s="1"/>
  <c r="K11" i="2" s="1"/>
  <c r="L11" i="2" s="1"/>
  <c r="B9" i="4"/>
  <c r="B11" i="2" s="1"/>
  <c r="E2" i="4"/>
  <c r="F2" i="4" s="1"/>
  <c r="G2" i="4" s="1"/>
  <c r="H2" i="4" s="1"/>
  <c r="I2" i="4" s="1"/>
  <c r="J2" i="4" s="1"/>
  <c r="C2" i="4"/>
  <c r="D2" i="4" s="1"/>
  <c r="K13" i="3"/>
  <c r="L13" i="3" s="1"/>
  <c r="K12" i="3"/>
  <c r="L12" i="3" s="1"/>
  <c r="K11" i="3"/>
  <c r="L11" i="3" s="1"/>
  <c r="K10" i="3"/>
  <c r="L10" i="3" s="1"/>
  <c r="J9" i="3"/>
  <c r="I9" i="3"/>
  <c r="I10" i="2" s="1"/>
  <c r="H9" i="3"/>
  <c r="G9" i="3"/>
  <c r="F9" i="3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10" i="2"/>
  <c r="E9" i="2" s="1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<sst xmlns="http://schemas.openxmlformats.org/spreadsheetml/2006/main" count="145" uniqueCount="49">
  <si>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</si>
  <si>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</si>
  <si>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</si>
  <si>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</si>
  <si>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</si>
  <si>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</si>
  <si>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</si>
  <si>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</si>
  <si>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</si>
  <si>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</si>
  <si>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</si>
  <si>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</si>
  <si>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</si>
  <si>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</si>
  <si>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</si>
  <si>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</si>
  <si>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</si>
  <si>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</si>
  <si>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</si>
  <si>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</si>
  <si>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</si>
  <si>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</si>
  <si>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</si>
  <si>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</si>
  <si>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</si>
  <si>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</si>
  <si>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</si>
  <si>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</si>
  <si>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</si>
  <si>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</si>
  <si>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</si>
  <si>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Feito</t>
  </si>
  <si>
    <t>Módulo Busca de Paciente</t>
  </si>
  <si>
    <t>Módulo cadastro de funcionário</t>
  </si>
  <si>
    <t>Módulo Busca de Funcionário</t>
  </si>
  <si>
    <t>Módulo Agendamento</t>
  </si>
  <si>
    <t>Tratamento de exceções</t>
  </si>
  <si>
    <t>Implementação de metódos</t>
  </si>
  <si>
    <t>Integração de módulos</t>
  </si>
  <si>
    <t>Codificação e testes dos módulos cadastro de paciente e funcionário</t>
  </si>
  <si>
    <t>Codificação e testes dos módulos busca de funcionário, paciente e agendamento</t>
  </si>
  <si>
    <t>Terça
04/10/2016</t>
  </si>
  <si>
    <t>Quarta
05/10/2016</t>
  </si>
  <si>
    <t>Quinta
06/10/2016</t>
  </si>
  <si>
    <t>Sexta
07/10/2016</t>
  </si>
  <si>
    <t>Sábado
08/10/2016</t>
  </si>
  <si>
    <t>Domingo
09/10/2016</t>
  </si>
  <si>
    <t>Segunda
10/10/2016</t>
  </si>
  <si>
    <t>Terça
11/10/2016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</si>
</sst>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2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93C47D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1"/>
        <bgColor rgb="FFA4C2F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" fontId="9" fillId="6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 vertical="center" wrapText="1"/>
    </xf>
    <xf numFmtId="2" fontId="1" fillId="5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4" fontId="9" fillId="1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8" fillId="5" borderId="7" xfId="0" applyNumberFormat="1" applyFont="1" applyFill="1" applyBorder="1" applyAlignment="1">
      <alignment horizontal="center" vertical="center" wrapText="1"/>
    </xf>
    <xf numFmtId="164" fontId="8" fillId="5" borderId="3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32.930000000000007</c:v>
                </c:pt>
                <c:pt idx="1">
                  <c:v>28.813750000000006</c:v>
                </c:pt>
                <c:pt idx="2">
                  <c:v>24.697500000000005</c:v>
                </c:pt>
                <c:pt idx="3">
                  <c:v>20.581250000000004</c:v>
                </c:pt>
                <c:pt idx="4">
                  <c:v>16.465000000000003</c:v>
                </c:pt>
                <c:pt idx="5">
                  <c:v>12.348750000000003</c:v>
                </c:pt>
                <c:pt idx="6">
                  <c:v>8.2325000000000017</c:v>
                </c:pt>
                <c:pt idx="7">
                  <c:v>4.1162500000000009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32.930000000000007</c:v>
                </c:pt>
                <c:pt idx="1">
                  <c:v>32.930000000000007</c:v>
                </c:pt>
                <c:pt idx="2">
                  <c:v>23.300000000000008</c:v>
                </c:pt>
                <c:pt idx="3">
                  <c:v>23.300000000000008</c:v>
                </c:pt>
                <c:pt idx="4">
                  <c:v>23.300000000000008</c:v>
                </c:pt>
                <c:pt idx="5">
                  <c:v>15.550000000000008</c:v>
                </c:pt>
                <c:pt idx="6">
                  <c:v>2.7500000000000071</c:v>
                </c:pt>
                <c:pt idx="7">
                  <c:v>2.7500000000000071</c:v>
                </c:pt>
                <c:pt idx="8">
                  <c:v>7.1054273576010019E-15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48275760"/>
        <c:axId val="133389688"/>
      </c:lineChart>
      <c:catAx>
        <c:axId val="1482757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3389688"/>
        <c:crosses val="autoZero"/>
        <c:auto val="1"/>
        <c:lblAlgn val="ctr"/>
        <c:lblOffset val="100"/>
        <c:noMultiLvlLbl val="1"/>
      </c:catAx>
      <c:valAx>
        <c:axId val="133389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4827576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11.75</c:v>
                </c:pt>
                <c:pt idx="1">
                  <c:v>10.28125</c:v>
                </c:pt>
                <c:pt idx="2">
                  <c:v>8.8125</c:v>
                </c:pt>
                <c:pt idx="3">
                  <c:v>7.34375</c:v>
                </c:pt>
                <c:pt idx="4">
                  <c:v>5.875</c:v>
                </c:pt>
                <c:pt idx="5">
                  <c:v>4.40625</c:v>
                </c:pt>
                <c:pt idx="6">
                  <c:v>2.9375</c:v>
                </c:pt>
                <c:pt idx="7">
                  <c:v>1.46875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11.75</c:v>
                </c:pt>
                <c:pt idx="1">
                  <c:v>11.75</c:v>
                </c:pt>
                <c:pt idx="2">
                  <c:v>8.4499999999999993</c:v>
                </c:pt>
                <c:pt idx="3">
                  <c:v>8.4499999999999993</c:v>
                </c:pt>
                <c:pt idx="4">
                  <c:v>8.4499999999999993</c:v>
                </c:pt>
                <c:pt idx="5">
                  <c:v>5.9499999999999993</c:v>
                </c:pt>
                <c:pt idx="6">
                  <c:v>2.7499999999999991</c:v>
                </c:pt>
                <c:pt idx="7">
                  <c:v>2.7499999999999991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48248656"/>
        <c:axId val="148678056"/>
      </c:lineChart>
      <c:catAx>
        <c:axId val="148248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48678056"/>
        <c:crosses val="autoZero"/>
        <c:auto val="1"/>
        <c:lblAlgn val="ctr"/>
        <c:lblOffset val="100"/>
        <c:noMultiLvlLbl val="1"/>
      </c:catAx>
      <c:valAx>
        <c:axId val="148678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4824865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10.530000000000001</c:v>
                </c:pt>
                <c:pt idx="1">
                  <c:v>9.213750000000001</c:v>
                </c:pt>
                <c:pt idx="2">
                  <c:v>7.8975000000000009</c:v>
                </c:pt>
                <c:pt idx="3">
                  <c:v>6.5812500000000007</c:v>
                </c:pt>
                <c:pt idx="4">
                  <c:v>5.2650000000000006</c:v>
                </c:pt>
                <c:pt idx="5">
                  <c:v>3.9487500000000004</c:v>
                </c:pt>
                <c:pt idx="6">
                  <c:v>2.6325000000000003</c:v>
                </c:pt>
                <c:pt idx="7">
                  <c:v>1.3162500000000001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10.530000000000001</c:v>
                </c:pt>
                <c:pt idx="1">
                  <c:v>10.530000000000001</c:v>
                </c:pt>
                <c:pt idx="2">
                  <c:v>7.2300000000000013</c:v>
                </c:pt>
                <c:pt idx="3">
                  <c:v>7.2300000000000013</c:v>
                </c:pt>
                <c:pt idx="4">
                  <c:v>7.2300000000000013</c:v>
                </c:pt>
                <c:pt idx="5">
                  <c:v>4.2300000000000013</c:v>
                </c:pt>
                <c:pt idx="6">
                  <c:v>3.0000000000001137E-2</c:v>
                </c:pt>
                <c:pt idx="7">
                  <c:v>3.0000000000001137E-2</c:v>
                </c:pt>
                <c:pt idx="8">
                  <c:v>3.0000000000001137E-2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49547088"/>
        <c:axId val="149563856"/>
      </c:lineChart>
      <c:catAx>
        <c:axId val="1495470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49563856"/>
        <c:crosses val="autoZero"/>
        <c:auto val="1"/>
        <c:lblAlgn val="ctr"/>
        <c:lblOffset val="100"/>
        <c:noMultiLvlLbl val="1"/>
      </c:catAx>
      <c:valAx>
        <c:axId val="149563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49547088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10.65</c:v>
                </c:pt>
                <c:pt idx="1">
                  <c:v>9.3187499999999996</c:v>
                </c:pt>
                <c:pt idx="2">
                  <c:v>7.9874999999999998</c:v>
                </c:pt>
                <c:pt idx="3">
                  <c:v>6.65625</c:v>
                </c:pt>
                <c:pt idx="4">
                  <c:v>5.3250000000000002</c:v>
                </c:pt>
                <c:pt idx="5">
                  <c:v>3.9937500000000004</c:v>
                </c:pt>
                <c:pt idx="6">
                  <c:v>2.6625000000000005</c:v>
                </c:pt>
                <c:pt idx="7">
                  <c:v>1.3312500000000005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10.65</c:v>
                </c:pt>
                <c:pt idx="1">
                  <c:v>10.65</c:v>
                </c:pt>
                <c:pt idx="2">
                  <c:v>7.65</c:v>
                </c:pt>
                <c:pt idx="3">
                  <c:v>7.65</c:v>
                </c:pt>
                <c:pt idx="4">
                  <c:v>7.65</c:v>
                </c:pt>
                <c:pt idx="5">
                  <c:v>5.4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0965560"/>
        <c:axId val="148664120"/>
      </c:lineChart>
      <c:catAx>
        <c:axId val="1509655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48664120"/>
        <c:crosses val="autoZero"/>
        <c:auto val="1"/>
        <c:lblAlgn val="ctr"/>
        <c:lblOffset val="100"/>
        <c:noMultiLvlLbl val="1"/>
      </c:catAx>
      <c:valAx>
        <c:axId val="148664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096556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147960</xdr:colOff>
      <xdr:row>13</xdr:row>
      <xdr:rowOff>161640</xdr:rowOff>
    </xdr:from>
    <xdr:to>
      <xdr:col>11</xdr:col>
      <xdr:colOff>457560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13</xdr:row>
      <xdr:rowOff>137160</xdr:rowOff>
    </xdr:from>
    <xdr:to>
      <xdr:col>11</xdr:col>
      <xdr:colOff>437400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68"/>
  <sheetViews>
    <sheetView windowProtection="1" showGridLines="0" zoomScale="130" zoomScaleNormal="130" workbookViewId="0">
      <selection activeCell="B12" sqref="B12"/>
    </sheetView>
  </sheetViews>
  <sheetFormatPr defaultRowHeight="12.75" x14ac:dyDescent="0.2"/>
  <cols>
    <col min="1" max="1" width="29.7109375"/>
    <col min="2" max="2" width="30.1406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25" t="s">
        <v>0</v>
      </c>
      <c r="B1" s="25"/>
      <c r="C1" s="25"/>
      <c r="D1" s="25"/>
      <c r="E1" s="25"/>
      <c r="F1" s="25"/>
      <c r="G1" s="25"/>
      <c r="H1" s="25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25" t="s">
        <v>2</v>
      </c>
      <c r="B2" s="25" t="s">
        <v>3</v>
      </c>
      <c r="C2" s="25" t="s">
        <v>4</v>
      </c>
      <c r="D2" s="25" t="s">
        <v>5</v>
      </c>
      <c r="E2" s="25"/>
      <c r="F2" s="25" t="s">
        <v>6</v>
      </c>
      <c r="G2" s="25"/>
      <c r="H2" s="25" t="s">
        <v>7</v>
      </c>
      <c r="I2" s="25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25"/>
      <c r="B3" s="25"/>
      <c r="C3" s="25"/>
      <c r="D3" s="1" t="s">
        <v>8</v>
      </c>
      <c r="E3" s="1" t="s">
        <v>9</v>
      </c>
      <c r="F3" s="1" t="s">
        <v>8</v>
      </c>
      <c r="G3" s="1" t="s">
        <v>9</v>
      </c>
      <c r="H3" s="25"/>
      <c r="I3" s="25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5" customHeight="1" x14ac:dyDescent="0.2">
      <c r="A4" s="26" t="s">
        <v>33</v>
      </c>
      <c r="B4" s="22" t="s">
        <v>37</v>
      </c>
      <c r="C4" s="5" t="s">
        <v>22</v>
      </c>
      <c r="D4" s="5">
        <v>3.3</v>
      </c>
      <c r="E4" s="28">
        <f>SUM(D4:D5)</f>
        <v>5.8</v>
      </c>
      <c r="F4" s="21">
        <v>3.3</v>
      </c>
      <c r="G4" s="30">
        <f>SUM(F4:F13)</f>
        <v>32.930000000000007</v>
      </c>
      <c r="H4" s="6" t="s">
        <v>31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27"/>
      <c r="B5" s="23" t="s">
        <v>36</v>
      </c>
      <c r="C5" s="5" t="s">
        <v>22</v>
      </c>
      <c r="D5" s="5">
        <v>2.5</v>
      </c>
      <c r="E5" s="29"/>
      <c r="F5" s="21">
        <v>2.5</v>
      </c>
      <c r="G5" s="31"/>
      <c r="H5" s="6" t="s">
        <v>31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26" t="s">
        <v>32</v>
      </c>
      <c r="B6" s="22" t="s">
        <v>37</v>
      </c>
      <c r="C6" s="21" t="s">
        <v>24</v>
      </c>
      <c r="D6" s="21">
        <v>3</v>
      </c>
      <c r="E6" s="28">
        <f>SUM(D6:D7)</f>
        <v>5.25</v>
      </c>
      <c r="F6" s="21">
        <v>3</v>
      </c>
      <c r="G6" s="31"/>
      <c r="H6" s="6" t="s">
        <v>31</v>
      </c>
      <c r="I6" s="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4.25" x14ac:dyDescent="0.2">
      <c r="A7" s="27"/>
      <c r="B7" s="23" t="s">
        <v>36</v>
      </c>
      <c r="C7" s="21" t="s">
        <v>24</v>
      </c>
      <c r="D7" s="21">
        <v>2.25</v>
      </c>
      <c r="E7" s="29"/>
      <c r="F7" s="21">
        <v>2.25</v>
      </c>
      <c r="G7" s="31"/>
      <c r="H7" s="6" t="s">
        <v>31</v>
      </c>
      <c r="I7" s="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26" t="s">
        <v>34</v>
      </c>
      <c r="B8" s="22" t="s">
        <v>37</v>
      </c>
      <c r="C8" s="21" t="s">
        <v>23</v>
      </c>
      <c r="D8" s="21">
        <v>3.33</v>
      </c>
      <c r="E8" s="28">
        <f t="shared" ref="E8" si="0">SUM(D8:D9)</f>
        <v>6.33</v>
      </c>
      <c r="F8" s="21">
        <v>3.33</v>
      </c>
      <c r="G8" s="31"/>
      <c r="H8" s="6" t="s">
        <v>31</v>
      </c>
      <c r="I8" s="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27"/>
      <c r="B9" s="23" t="s">
        <v>36</v>
      </c>
      <c r="C9" s="21" t="s">
        <v>23</v>
      </c>
      <c r="D9" s="21">
        <v>3</v>
      </c>
      <c r="E9" s="29"/>
      <c r="F9" s="21">
        <v>3</v>
      </c>
      <c r="G9" s="31"/>
      <c r="H9" s="6" t="s">
        <v>31</v>
      </c>
      <c r="I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26" t="s">
        <v>35</v>
      </c>
      <c r="B10" s="22" t="s">
        <v>37</v>
      </c>
      <c r="C10" s="21" t="s">
        <v>22</v>
      </c>
      <c r="D10" s="21">
        <v>3.2</v>
      </c>
      <c r="E10" s="28">
        <f t="shared" ref="E10:E12" si="1">SUM(D10:D11)</f>
        <v>5.95</v>
      </c>
      <c r="F10" s="21">
        <v>3.2</v>
      </c>
      <c r="G10" s="31"/>
      <c r="H10" s="6" t="s">
        <v>31</v>
      </c>
      <c r="I10" s="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27"/>
      <c r="B11" s="23" t="s">
        <v>36</v>
      </c>
      <c r="C11" s="21" t="s">
        <v>22</v>
      </c>
      <c r="D11" s="21">
        <v>2.75</v>
      </c>
      <c r="E11" s="29"/>
      <c r="F11" s="21">
        <v>2.75</v>
      </c>
      <c r="G11" s="31"/>
      <c r="H11" s="6" t="s">
        <v>31</v>
      </c>
      <c r="I11" s="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7.75" customHeight="1" x14ac:dyDescent="0.2">
      <c r="A12" s="26" t="s">
        <v>38</v>
      </c>
      <c r="B12" s="22" t="s">
        <v>39</v>
      </c>
      <c r="C12" s="21" t="s">
        <v>24</v>
      </c>
      <c r="D12" s="21">
        <v>5.4</v>
      </c>
      <c r="E12" s="28">
        <f t="shared" si="1"/>
        <v>9.6000000000000014</v>
      </c>
      <c r="F12" s="21">
        <v>5.4</v>
      </c>
      <c r="G12" s="31"/>
      <c r="H12" s="6" t="s">
        <v>31</v>
      </c>
      <c r="I12" s="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38.25" x14ac:dyDescent="0.2">
      <c r="A13" s="27"/>
      <c r="B13" s="22" t="s">
        <v>40</v>
      </c>
      <c r="C13" s="21" t="s">
        <v>23</v>
      </c>
      <c r="D13" s="21">
        <v>4.2</v>
      </c>
      <c r="E13" s="29"/>
      <c r="F13" s="21">
        <v>4.2</v>
      </c>
      <c r="G13" s="32"/>
      <c r="H13" s="6" t="s">
        <v>31</v>
      </c>
      <c r="I13" s="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8" ht="14.25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8" ht="14.25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4.2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2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4.2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</sheetData>
  <mergeCells count="19">
    <mergeCell ref="A10:A11"/>
    <mergeCell ref="E10:E11"/>
    <mergeCell ref="A12:A13"/>
    <mergeCell ref="E12:E13"/>
    <mergeCell ref="G4:G13"/>
    <mergeCell ref="A8:A9"/>
    <mergeCell ref="E8:E9"/>
    <mergeCell ref="I2:I3"/>
    <mergeCell ref="A4:A5"/>
    <mergeCell ref="E4:E5"/>
    <mergeCell ref="A6:A7"/>
    <mergeCell ref="E6:E7"/>
    <mergeCell ref="A1:H1"/>
    <mergeCell ref="A2:A3"/>
    <mergeCell ref="B2:B3"/>
    <mergeCell ref="C2:C3"/>
    <mergeCell ref="D2:E2"/>
    <mergeCell ref="F2:G2"/>
    <mergeCell ref="H2:H3"/>
  </mergeCells>
  <conditionalFormatting sqref="I1:I3">
    <cfRule type="expression" dxfId="127" priority="2">
      <formula>LEN(TRIM(I1))=0</formula>
    </cfRule>
  </conditionalFormatting>
  <conditionalFormatting sqref="I1:I3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E12" sqref="E12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34"/>
      <c r="B1" s="34"/>
      <c r="C1" s="34" t="s">
        <v>10</v>
      </c>
      <c r="D1" s="34"/>
      <c r="E1" s="34"/>
      <c r="F1" s="34"/>
      <c r="G1" s="34"/>
      <c r="H1" s="34"/>
      <c r="I1" s="34"/>
      <c r="J1" s="34"/>
      <c r="K1" s="34"/>
      <c r="L1" s="3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11</v>
      </c>
      <c r="B2" s="10" t="s">
        <v>12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35">
        <v>8</v>
      </c>
      <c r="B3" s="36" t="s">
        <v>13</v>
      </c>
      <c r="C3" s="37" t="s">
        <v>41</v>
      </c>
      <c r="D3" s="37" t="s">
        <v>42</v>
      </c>
      <c r="E3" s="37" t="s">
        <v>43</v>
      </c>
      <c r="F3" s="39" t="s">
        <v>44</v>
      </c>
      <c r="G3" s="39" t="s">
        <v>45</v>
      </c>
      <c r="H3" s="39" t="s">
        <v>46</v>
      </c>
      <c r="I3" s="39" t="s">
        <v>47</v>
      </c>
      <c r="J3" s="39" t="s">
        <v>48</v>
      </c>
      <c r="K3" s="36" t="s">
        <v>14</v>
      </c>
      <c r="L3" s="36" t="s">
        <v>15</v>
      </c>
      <c r="M3" s="8"/>
      <c r="N3" s="8"/>
      <c r="O3" s="8"/>
      <c r="P3" s="8"/>
      <c r="Q3" s="8"/>
      <c r="R3" s="8"/>
      <c r="S3" s="8"/>
    </row>
    <row r="4" spans="1:19" ht="14.25" x14ac:dyDescent="0.2">
      <c r="A4" s="35"/>
      <c r="B4" s="36"/>
      <c r="C4" s="38"/>
      <c r="D4" s="38"/>
      <c r="E4" s="38"/>
      <c r="F4" s="40"/>
      <c r="G4" s="40"/>
      <c r="H4" s="40"/>
      <c r="I4" s="40"/>
      <c r="J4" s="40"/>
      <c r="K4" s="36"/>
      <c r="L4" s="3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16</v>
      </c>
      <c r="B5" s="13">
        <f>SUM('Sprint Backlog'!D:D)</f>
        <v>32.930000000000007</v>
      </c>
      <c r="C5" s="14">
        <f t="shared" ref="C5:J5" si="1">B5-$B9</f>
        <v>28.813750000000006</v>
      </c>
      <c r="D5" s="14">
        <f t="shared" si="1"/>
        <v>24.697500000000005</v>
      </c>
      <c r="E5" s="14">
        <f t="shared" si="1"/>
        <v>20.581250000000004</v>
      </c>
      <c r="F5" s="14">
        <f t="shared" si="1"/>
        <v>16.465000000000003</v>
      </c>
      <c r="G5" s="14">
        <f t="shared" si="1"/>
        <v>12.348750000000003</v>
      </c>
      <c r="H5" s="14">
        <f t="shared" si="1"/>
        <v>8.2325000000000017</v>
      </c>
      <c r="I5" s="14">
        <f t="shared" si="1"/>
        <v>4.1162500000000009</v>
      </c>
      <c r="J5" s="14">
        <f t="shared" si="1"/>
        <v>0</v>
      </c>
      <c r="K5" s="14">
        <f>SUM(C5:J5)</f>
        <v>115.25500000000002</v>
      </c>
      <c r="L5" s="14">
        <f>K5/A$3</f>
        <v>14.406875000000003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17</v>
      </c>
      <c r="B6" s="13">
        <f>B5</f>
        <v>32.930000000000007</v>
      </c>
      <c r="C6" s="14">
        <f t="shared" ref="C6:J6" si="2">B6-C9</f>
        <v>32.930000000000007</v>
      </c>
      <c r="D6" s="14">
        <f t="shared" si="2"/>
        <v>23.300000000000008</v>
      </c>
      <c r="E6" s="14">
        <f t="shared" si="2"/>
        <v>23.300000000000008</v>
      </c>
      <c r="F6" s="14">
        <f t="shared" si="2"/>
        <v>23.300000000000008</v>
      </c>
      <c r="G6" s="14">
        <f t="shared" si="2"/>
        <v>15.550000000000008</v>
      </c>
      <c r="H6" s="14">
        <f t="shared" si="2"/>
        <v>2.7500000000000071</v>
      </c>
      <c r="I6" s="14">
        <f t="shared" si="2"/>
        <v>2.7500000000000071</v>
      </c>
      <c r="J6" s="14">
        <f t="shared" si="2"/>
        <v>7.1054273576010019E-15</v>
      </c>
      <c r="K6" s="14">
        <f>SUM(C6:J6)</f>
        <v>123.88000000000005</v>
      </c>
      <c r="L6" s="14">
        <f>K6/A$3</f>
        <v>15.485000000000007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18</v>
      </c>
      <c r="B8" s="16" t="s">
        <v>19</v>
      </c>
      <c r="C8" s="33" t="s">
        <v>20</v>
      </c>
      <c r="D8" s="33"/>
      <c r="E8" s="33"/>
      <c r="F8" s="33"/>
      <c r="G8" s="33"/>
      <c r="H8" s="33"/>
      <c r="I8" s="33"/>
      <c r="J8" s="33"/>
      <c r="K8" s="33"/>
      <c r="L8" s="3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21</v>
      </c>
      <c r="B9" s="17">
        <f>B5/A3</f>
        <v>4.1162500000000009</v>
      </c>
      <c r="C9" s="17">
        <f t="shared" ref="C9:K9" si="3">SUM(C10:C12)</f>
        <v>0</v>
      </c>
      <c r="D9" s="17">
        <f t="shared" si="3"/>
        <v>9.629999999999999</v>
      </c>
      <c r="E9" s="17">
        <f t="shared" si="3"/>
        <v>0</v>
      </c>
      <c r="F9" s="17">
        <f t="shared" si="3"/>
        <v>0</v>
      </c>
      <c r="G9" s="17">
        <f t="shared" si="3"/>
        <v>7.75</v>
      </c>
      <c r="H9" s="17">
        <f t="shared" si="3"/>
        <v>12.8</v>
      </c>
      <c r="I9" s="17">
        <f t="shared" si="3"/>
        <v>0</v>
      </c>
      <c r="J9" s="17">
        <f t="shared" si="3"/>
        <v>2.75</v>
      </c>
      <c r="K9" s="17">
        <f t="shared" si="3"/>
        <v>32.93</v>
      </c>
      <c r="L9" s="17">
        <f>K9/A$3</f>
        <v>4.11625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22</v>
      </c>
      <c r="B10" s="19">
        <f>Diogo!B9</f>
        <v>1.46875</v>
      </c>
      <c r="C10" s="14">
        <f>Diogo!C9</f>
        <v>0</v>
      </c>
      <c r="D10" s="14">
        <v>3.3</v>
      </c>
      <c r="E10" s="14">
        <f>Diogo!E9</f>
        <v>0</v>
      </c>
      <c r="F10" s="14">
        <v>0</v>
      </c>
      <c r="G10" s="14">
        <v>2.5</v>
      </c>
      <c r="H10" s="14">
        <v>3.2</v>
      </c>
      <c r="I10" s="14">
        <f>Diogo!I9</f>
        <v>0</v>
      </c>
      <c r="J10" s="14">
        <v>2.75</v>
      </c>
      <c r="K10" s="14">
        <f>SUM(C10:J10)</f>
        <v>11.75</v>
      </c>
      <c r="L10" s="14">
        <f>K10/A$3</f>
        <v>1.46875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23</v>
      </c>
      <c r="B11" s="20">
        <f>Ivo!B9</f>
        <v>1.3162500000000001</v>
      </c>
      <c r="C11" s="14">
        <f>Ivo!C9</f>
        <v>0</v>
      </c>
      <c r="D11" s="14">
        <v>3.33</v>
      </c>
      <c r="E11" s="14">
        <v>0</v>
      </c>
      <c r="F11" s="14">
        <v>0</v>
      </c>
      <c r="G11" s="14">
        <v>3</v>
      </c>
      <c r="H11" s="14">
        <v>4.2</v>
      </c>
      <c r="I11" s="14">
        <f>Ivo!I9</f>
        <v>0</v>
      </c>
      <c r="J11" s="14">
        <v>0</v>
      </c>
      <c r="K11" s="14">
        <f>SUM(C11:J11)</f>
        <v>10.530000000000001</v>
      </c>
      <c r="L11" s="14">
        <f>K11/A$3</f>
        <v>1.3162500000000001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18" t="s">
        <v>24</v>
      </c>
      <c r="B12" s="19">
        <f>Izaquiel!B9</f>
        <v>1.33125</v>
      </c>
      <c r="C12" s="14">
        <f>Izaquiel!C9</f>
        <v>0</v>
      </c>
      <c r="D12" s="14">
        <v>3</v>
      </c>
      <c r="E12" s="14">
        <f>Izaquiel!E9</f>
        <v>0</v>
      </c>
      <c r="F12" s="14">
        <v>0</v>
      </c>
      <c r="G12" s="14">
        <v>2.25</v>
      </c>
      <c r="H12" s="14">
        <v>5.4</v>
      </c>
      <c r="I12" s="14">
        <v>0</v>
      </c>
      <c r="J12" s="14">
        <v>0</v>
      </c>
      <c r="K12" s="14">
        <f>SUM(C12:J12)</f>
        <v>10.65</v>
      </c>
      <c r="L12" s="14">
        <f>K12/A$3</f>
        <v>1.33125</v>
      </c>
      <c r="M12" s="8"/>
      <c r="N12" s="8"/>
      <c r="O12" s="8"/>
      <c r="P12" s="8"/>
      <c r="Q12" s="8"/>
      <c r="R12" s="8"/>
      <c r="S12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3">
      <formula>LEN(TRIM(B10))=0</formula>
    </cfRule>
  </conditionalFormatting>
  <conditionalFormatting sqref="C10">
    <cfRule type="cellIs" dxfId="124" priority="34" operator="equal">
      <formula>0</formula>
    </cfRule>
  </conditionalFormatting>
  <conditionalFormatting sqref="C10">
    <cfRule type="cellIs" dxfId="123" priority="35" operator="notEqual">
      <formula>0</formula>
    </cfRule>
  </conditionalFormatting>
  <conditionalFormatting sqref="B10 B12">
    <cfRule type="notContainsText" dxfId="122" priority="37" operator="notContains" text="9875894754())("/>
  </conditionalFormatting>
  <conditionalFormatting sqref="K5">
    <cfRule type="expression" dxfId="121" priority="38">
      <formula>LEN(TRIM(K5))=0</formula>
    </cfRule>
  </conditionalFormatting>
  <conditionalFormatting sqref="K5">
    <cfRule type="cellIs" dxfId="120" priority="39" operator="equal">
      <formula>0</formula>
    </cfRule>
  </conditionalFormatting>
  <conditionalFormatting sqref="K5">
    <cfRule type="cellIs" dxfId="119" priority="40" operator="notEqual">
      <formula>0</formula>
    </cfRule>
  </conditionalFormatting>
  <conditionalFormatting sqref="K5">
    <cfRule type="expression" dxfId="118" priority="41">
      <formula>LEN(TRIM(K5))=0</formula>
    </cfRule>
  </conditionalFormatting>
  <conditionalFormatting sqref="K5">
    <cfRule type="cellIs" dxfId="117" priority="42" operator="equal">
      <formula>0</formula>
    </cfRule>
  </conditionalFormatting>
  <conditionalFormatting sqref="K5">
    <cfRule type="cellIs" dxfId="116" priority="43" operator="notEqual">
      <formula>0</formula>
    </cfRule>
  </conditionalFormatting>
  <conditionalFormatting sqref="K6">
    <cfRule type="expression" dxfId="115" priority="44">
      <formula>LEN(TRIM(K6))=0</formula>
    </cfRule>
  </conditionalFormatting>
  <conditionalFormatting sqref="K6">
    <cfRule type="cellIs" dxfId="114" priority="45" operator="equal">
      <formula>0</formula>
    </cfRule>
  </conditionalFormatting>
  <conditionalFormatting sqref="K6">
    <cfRule type="cellIs" dxfId="113" priority="46" operator="notEqual">
      <formula>0</formula>
    </cfRule>
  </conditionalFormatting>
  <conditionalFormatting sqref="K6">
    <cfRule type="expression" dxfId="112" priority="47">
      <formula>LEN(TRIM(K6))=0</formula>
    </cfRule>
  </conditionalFormatting>
  <conditionalFormatting sqref="K6">
    <cfRule type="cellIs" dxfId="111" priority="48" operator="equal">
      <formula>0</formula>
    </cfRule>
  </conditionalFormatting>
  <conditionalFormatting sqref="K6">
    <cfRule type="cellIs" dxfId="110" priority="49" operator="notEqual">
      <formula>0</formula>
    </cfRule>
  </conditionalFormatting>
  <conditionalFormatting sqref="L6">
    <cfRule type="expression" dxfId="109" priority="50">
      <formula>LEN(TRIM(L6))=0</formula>
    </cfRule>
  </conditionalFormatting>
  <conditionalFormatting sqref="L6">
    <cfRule type="cellIs" dxfId="108" priority="51" operator="equal">
      <formula>0</formula>
    </cfRule>
  </conditionalFormatting>
  <conditionalFormatting sqref="L6">
    <cfRule type="cellIs" dxfId="107" priority="52" operator="notEqual">
      <formula>0</formula>
    </cfRule>
  </conditionalFormatting>
  <conditionalFormatting sqref="L6">
    <cfRule type="expression" dxfId="106" priority="53">
      <formula>LEN(TRIM(L6))=0</formula>
    </cfRule>
  </conditionalFormatting>
  <conditionalFormatting sqref="L6">
    <cfRule type="cellIs" dxfId="105" priority="54" operator="equal">
      <formula>0</formula>
    </cfRule>
  </conditionalFormatting>
  <conditionalFormatting sqref="L6">
    <cfRule type="cellIs" dxfId="104" priority="55" operator="notEqual">
      <formula>0</formula>
    </cfRule>
  </conditionalFormatting>
  <conditionalFormatting sqref="L5">
    <cfRule type="expression" dxfId="103" priority="56">
      <formula>LEN(TRIM(L5))=0</formula>
    </cfRule>
  </conditionalFormatting>
  <conditionalFormatting sqref="L5">
    <cfRule type="cellIs" dxfId="102" priority="57" operator="equal">
      <formula>0</formula>
    </cfRule>
  </conditionalFormatting>
  <conditionalFormatting sqref="L5">
    <cfRule type="cellIs" dxfId="101" priority="58" operator="notEqual">
      <formula>0</formula>
    </cfRule>
  </conditionalFormatting>
  <conditionalFormatting sqref="L5">
    <cfRule type="expression" dxfId="100" priority="59">
      <formula>LEN(TRIM(L5))=0</formula>
    </cfRule>
  </conditionalFormatting>
  <conditionalFormatting sqref="L5">
    <cfRule type="cellIs" dxfId="99" priority="60" operator="equal">
      <formula>0</formula>
    </cfRule>
  </conditionalFormatting>
  <conditionalFormatting sqref="L5">
    <cfRule type="cellIs" dxfId="98" priority="61" operator="notEqual">
      <formula>0</formula>
    </cfRule>
  </conditionalFormatting>
  <conditionalFormatting sqref="K10">
    <cfRule type="expression" dxfId="97" priority="62">
      <formula>LEN(TRIM(K10))=0</formula>
    </cfRule>
  </conditionalFormatting>
  <conditionalFormatting sqref="K10">
    <cfRule type="cellIs" dxfId="96" priority="63" operator="equal">
      <formula>0</formula>
    </cfRule>
  </conditionalFormatting>
  <conditionalFormatting sqref="K10">
    <cfRule type="cellIs" dxfId="95" priority="64" operator="notEqual">
      <formula>0</formula>
    </cfRule>
  </conditionalFormatting>
  <conditionalFormatting sqref="K10">
    <cfRule type="expression" dxfId="94" priority="65">
      <formula>LEN(TRIM(K10))=0</formula>
    </cfRule>
  </conditionalFormatting>
  <conditionalFormatting sqref="K10">
    <cfRule type="cellIs" dxfId="93" priority="66" operator="equal">
      <formula>0</formula>
    </cfRule>
  </conditionalFormatting>
  <conditionalFormatting sqref="K10">
    <cfRule type="cellIs" dxfId="92" priority="67" operator="notEqual">
      <formula>0</formula>
    </cfRule>
  </conditionalFormatting>
  <conditionalFormatting sqref="K11">
    <cfRule type="expression" dxfId="91" priority="68">
      <formula>LEN(TRIM(K11))=0</formula>
    </cfRule>
  </conditionalFormatting>
  <conditionalFormatting sqref="K11">
    <cfRule type="cellIs" dxfId="90" priority="69" operator="equal">
      <formula>0</formula>
    </cfRule>
  </conditionalFormatting>
  <conditionalFormatting sqref="K11">
    <cfRule type="cellIs" dxfId="89" priority="70" operator="notEqual">
      <formula>0</formula>
    </cfRule>
  </conditionalFormatting>
  <conditionalFormatting sqref="K11">
    <cfRule type="expression" dxfId="88" priority="71">
      <formula>LEN(TRIM(K11))=0</formula>
    </cfRule>
  </conditionalFormatting>
  <conditionalFormatting sqref="K11">
    <cfRule type="cellIs" dxfId="87" priority="72" operator="equal">
      <formula>0</formula>
    </cfRule>
  </conditionalFormatting>
  <conditionalFormatting sqref="K11">
    <cfRule type="cellIs" dxfId="86" priority="73" operator="notEqual">
      <formula>0</formula>
    </cfRule>
  </conditionalFormatting>
  <conditionalFormatting sqref="K12">
    <cfRule type="expression" dxfId="85" priority="74">
      <formula>LEN(TRIM(K12))=0</formula>
    </cfRule>
  </conditionalFormatting>
  <conditionalFormatting sqref="K12">
    <cfRule type="cellIs" dxfId="84" priority="75" operator="equal">
      <formula>0</formula>
    </cfRule>
  </conditionalFormatting>
  <conditionalFormatting sqref="K12">
    <cfRule type="cellIs" dxfId="83" priority="76" operator="notEqual">
      <formula>0</formula>
    </cfRule>
  </conditionalFormatting>
  <conditionalFormatting sqref="K12">
    <cfRule type="expression" dxfId="82" priority="77">
      <formula>LEN(TRIM(K12))=0</formula>
    </cfRule>
  </conditionalFormatting>
  <conditionalFormatting sqref="K12">
    <cfRule type="cellIs" dxfId="81" priority="78" operator="equal">
      <formula>0</formula>
    </cfRule>
  </conditionalFormatting>
  <conditionalFormatting sqref="K12">
    <cfRule type="cellIs" dxfId="80" priority="79" operator="notEqual">
      <formula>0</formula>
    </cfRule>
  </conditionalFormatting>
  <conditionalFormatting sqref="L10">
    <cfRule type="expression" dxfId="79" priority="80">
      <formula>LEN(TRIM(L10))=0</formula>
    </cfRule>
  </conditionalFormatting>
  <conditionalFormatting sqref="L10">
    <cfRule type="cellIs" dxfId="78" priority="81" operator="equal">
      <formula>0</formula>
    </cfRule>
  </conditionalFormatting>
  <conditionalFormatting sqref="L10">
    <cfRule type="cellIs" dxfId="77" priority="82" operator="notEqual">
      <formula>0</formula>
    </cfRule>
  </conditionalFormatting>
  <conditionalFormatting sqref="L10">
    <cfRule type="expression" dxfId="76" priority="83">
      <formula>LEN(TRIM(L10))=0</formula>
    </cfRule>
  </conditionalFormatting>
  <conditionalFormatting sqref="L10">
    <cfRule type="cellIs" dxfId="75" priority="84" operator="equal">
      <formula>0</formula>
    </cfRule>
  </conditionalFormatting>
  <conditionalFormatting sqref="L10">
    <cfRule type="cellIs" dxfId="74" priority="85" operator="notEqual">
      <formula>0</formula>
    </cfRule>
  </conditionalFormatting>
  <conditionalFormatting sqref="L11">
    <cfRule type="expression" dxfId="73" priority="86">
      <formula>LEN(TRIM(L11))=0</formula>
    </cfRule>
  </conditionalFormatting>
  <conditionalFormatting sqref="L11">
    <cfRule type="cellIs" dxfId="72" priority="87" operator="equal">
      <formula>0</formula>
    </cfRule>
  </conditionalFormatting>
  <conditionalFormatting sqref="L11">
    <cfRule type="cellIs" dxfId="71" priority="88" operator="notEqual">
      <formula>0</formula>
    </cfRule>
  </conditionalFormatting>
  <conditionalFormatting sqref="L11">
    <cfRule type="expression" dxfId="70" priority="89">
      <formula>LEN(TRIM(L11))=0</formula>
    </cfRule>
  </conditionalFormatting>
  <conditionalFormatting sqref="L11">
    <cfRule type="cellIs" dxfId="69" priority="90" operator="equal">
      <formula>0</formula>
    </cfRule>
  </conditionalFormatting>
  <conditionalFormatting sqref="L11">
    <cfRule type="cellIs" dxfId="68" priority="91" operator="notEqual">
      <formula>0</formula>
    </cfRule>
  </conditionalFormatting>
  <conditionalFormatting sqref="L12">
    <cfRule type="expression" dxfId="67" priority="92">
      <formula>LEN(TRIM(L12))=0</formula>
    </cfRule>
  </conditionalFormatting>
  <conditionalFormatting sqref="L12">
    <cfRule type="cellIs" dxfId="66" priority="93" operator="equal">
      <formula>0</formula>
    </cfRule>
  </conditionalFormatting>
  <conditionalFormatting sqref="L12">
    <cfRule type="cellIs" dxfId="65" priority="94" operator="notEqual">
      <formula>0</formula>
    </cfRule>
  </conditionalFormatting>
  <conditionalFormatting sqref="L12">
    <cfRule type="expression" dxfId="64" priority="95">
      <formula>LEN(TRIM(L12))=0</formula>
    </cfRule>
  </conditionalFormatting>
  <conditionalFormatting sqref="L12">
    <cfRule type="cellIs" dxfId="63" priority="96" operator="equal">
      <formula>0</formula>
    </cfRule>
  </conditionalFormatting>
  <conditionalFormatting sqref="L12">
    <cfRule type="cellIs" dxfId="62" priority="97" operator="notEqual">
      <formula>0</formula>
    </cfRule>
  </conditionalFormatting>
  <conditionalFormatting sqref="C11">
    <cfRule type="expression" dxfId="61" priority="140">
      <formula>LEN(TRIM(C11))=0</formula>
    </cfRule>
  </conditionalFormatting>
  <conditionalFormatting sqref="C11">
    <cfRule type="cellIs" dxfId="60" priority="141" operator="equal">
      <formula>0</formula>
    </cfRule>
  </conditionalFormatting>
  <conditionalFormatting sqref="C11">
    <cfRule type="cellIs" dxfId="59" priority="142" operator="notEqual">
      <formula>0</formula>
    </cfRule>
  </conditionalFormatting>
  <conditionalFormatting sqref="C11">
    <cfRule type="expression" dxfId="58" priority="143">
      <formula>LEN(TRIM(C11))=0</formula>
    </cfRule>
  </conditionalFormatting>
  <conditionalFormatting sqref="C11">
    <cfRule type="cellIs" dxfId="57" priority="144" operator="equal">
      <formula>0</formula>
    </cfRule>
  </conditionalFormatting>
  <conditionalFormatting sqref="C11">
    <cfRule type="cellIs" dxfId="56" priority="145" operator="notEqual">
      <formula>0</formula>
    </cfRule>
  </conditionalFormatting>
  <conditionalFormatting sqref="D10">
    <cfRule type="expression" dxfId="55" priority="29">
      <formula>LEN(TRIM(D10))=0</formula>
    </cfRule>
  </conditionalFormatting>
  <conditionalFormatting sqref="D10">
    <cfRule type="cellIs" dxfId="54" priority="30" operator="equal">
      <formula>0</formula>
    </cfRule>
  </conditionalFormatting>
  <conditionalFormatting sqref="D10">
    <cfRule type="cellIs" dxfId="53" priority="31" operator="notEqual">
      <formula>0</formula>
    </cfRule>
  </conditionalFormatting>
  <conditionalFormatting sqref="E10">
    <cfRule type="expression" dxfId="52" priority="26">
      <formula>LEN(TRIM(E10))=0</formula>
    </cfRule>
  </conditionalFormatting>
  <conditionalFormatting sqref="E10">
    <cfRule type="cellIs" dxfId="51" priority="27" operator="equal">
      <formula>0</formula>
    </cfRule>
  </conditionalFormatting>
  <conditionalFormatting sqref="E10">
    <cfRule type="cellIs" dxfId="50" priority="28" operator="notEqual">
      <formula>0</formula>
    </cfRule>
  </conditionalFormatting>
  <conditionalFormatting sqref="F10:J10">
    <cfRule type="expression" dxfId="49" priority="23">
      <formula>LEN(TRIM(F10))=0</formula>
    </cfRule>
  </conditionalFormatting>
  <conditionalFormatting sqref="F10:J10">
    <cfRule type="cellIs" dxfId="48" priority="24" operator="equal">
      <formula>0</formula>
    </cfRule>
  </conditionalFormatting>
  <conditionalFormatting sqref="F10:J10">
    <cfRule type="cellIs" dxfId="47" priority="25" operator="notEqual">
      <formula>0</formula>
    </cfRule>
  </conditionalFormatting>
  <conditionalFormatting sqref="D11:J11">
    <cfRule type="expression" dxfId="46" priority="17">
      <formula>LEN(TRIM(D11))=0</formula>
    </cfRule>
  </conditionalFormatting>
  <conditionalFormatting sqref="D11:J11">
    <cfRule type="cellIs" dxfId="45" priority="18" operator="equal">
      <formula>0</formula>
    </cfRule>
  </conditionalFormatting>
  <conditionalFormatting sqref="D11:J11">
    <cfRule type="cellIs" dxfId="44" priority="19" operator="notEqual">
      <formula>0</formula>
    </cfRule>
  </conditionalFormatting>
  <conditionalFormatting sqref="D11:J11">
    <cfRule type="expression" dxfId="43" priority="20">
      <formula>LEN(TRIM(D11))=0</formula>
    </cfRule>
  </conditionalFormatting>
  <conditionalFormatting sqref="D11:J11">
    <cfRule type="cellIs" dxfId="42" priority="21" operator="equal">
      <formula>0</formula>
    </cfRule>
  </conditionalFormatting>
  <conditionalFormatting sqref="D11:J11">
    <cfRule type="cellIs" dxfId="41" priority="22" operator="notEqual">
      <formula>0</formula>
    </cfRule>
  </conditionalFormatting>
  <conditionalFormatting sqref="B11">
    <cfRule type="expression" dxfId="40" priority="13">
      <formula>LEN(TRIM(B11))=0</formula>
    </cfRule>
  </conditionalFormatting>
  <conditionalFormatting sqref="B11">
    <cfRule type="notContainsText" dxfId="39" priority="14" operator="notContains" text="9875894754())("/>
  </conditionalFormatting>
  <conditionalFormatting sqref="C12">
    <cfRule type="expression" dxfId="38" priority="7">
      <formula>LEN(TRIM(C12))=0</formula>
    </cfRule>
  </conditionalFormatting>
  <conditionalFormatting sqref="C12">
    <cfRule type="cellIs" dxfId="37" priority="8" operator="equal">
      <formula>0</formula>
    </cfRule>
  </conditionalFormatting>
  <conditionalFormatting sqref="C12">
    <cfRule type="cellIs" dxfId="36" priority="9" operator="notEqual">
      <formula>0</formula>
    </cfRule>
  </conditionalFormatting>
  <conditionalFormatting sqref="C12">
    <cfRule type="expression" dxfId="35" priority="10">
      <formula>LEN(TRIM(C12))=0</formula>
    </cfRule>
  </conditionalFormatting>
  <conditionalFormatting sqref="C12">
    <cfRule type="cellIs" dxfId="34" priority="11" operator="equal">
      <formula>0</formula>
    </cfRule>
  </conditionalFormatting>
  <conditionalFormatting sqref="C12">
    <cfRule type="cellIs" dxfId="33" priority="12" operator="notEqual">
      <formula>0</formula>
    </cfRule>
  </conditionalFormatting>
  <conditionalFormatting sqref="D12:J12">
    <cfRule type="expression" dxfId="32" priority="1">
      <formula>LEN(TRIM(D12))=0</formula>
    </cfRule>
  </conditionalFormatting>
  <conditionalFormatting sqref="D12:J12">
    <cfRule type="cellIs" dxfId="31" priority="2" operator="equal">
      <formula>0</formula>
    </cfRule>
  </conditionalFormatting>
  <conditionalFormatting sqref="D12:J12">
    <cfRule type="cellIs" dxfId="30" priority="3" operator="notEqual">
      <formula>0</formula>
    </cfRule>
  </conditionalFormatting>
  <conditionalFormatting sqref="D12:J12">
    <cfRule type="expression" dxfId="29" priority="4">
      <formula>LEN(TRIM(D12))=0</formula>
    </cfRule>
  </conditionalFormatting>
  <conditionalFormatting sqref="D12:J12">
    <cfRule type="cellIs" dxfId="28" priority="5" operator="equal">
      <formula>0</formula>
    </cfRule>
  </conditionalFormatting>
  <conditionalFormatting sqref="D12:J12">
    <cfRule type="cellIs" dxfId="27" priority="6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zoomScaleNormal="100" workbookViewId="0">
      <pane ySplit="4" topLeftCell="A8" activePane="bottomLeft" state="frozen"/>
      <selection pane="bottomLeft" activeCell="E12" sqref="E12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4"/>
      <c r="B1" s="34"/>
      <c r="C1" s="34" t="s">
        <v>29</v>
      </c>
      <c r="D1" s="34"/>
      <c r="E1" s="34"/>
      <c r="F1" s="34"/>
      <c r="G1" s="34"/>
      <c r="H1" s="34"/>
      <c r="I1" s="34"/>
      <c r="J1" s="34"/>
      <c r="K1" s="34"/>
      <c r="L1" s="3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11</v>
      </c>
      <c r="B2" s="10" t="s">
        <v>12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35">
        <v>8</v>
      </c>
      <c r="B3" s="36" t="s">
        <v>13</v>
      </c>
      <c r="C3" s="41" t="s">
        <v>41</v>
      </c>
      <c r="D3" s="41" t="s">
        <v>42</v>
      </c>
      <c r="E3" s="41" t="s">
        <v>43</v>
      </c>
      <c r="F3" s="42" t="s">
        <v>44</v>
      </c>
      <c r="G3" s="42" t="s">
        <v>45</v>
      </c>
      <c r="H3" s="42" t="s">
        <v>46</v>
      </c>
      <c r="I3" s="42" t="s">
        <v>47</v>
      </c>
      <c r="J3" s="42" t="s">
        <v>48</v>
      </c>
      <c r="K3" s="36" t="s">
        <v>14</v>
      </c>
      <c r="L3" s="36" t="s">
        <v>15</v>
      </c>
      <c r="M3" s="8"/>
      <c r="N3" s="8"/>
      <c r="O3" s="8"/>
      <c r="P3" s="8"/>
      <c r="Q3" s="8"/>
      <c r="R3" s="8"/>
      <c r="S3" s="8"/>
    </row>
    <row r="4" spans="1:19" ht="14.25" x14ac:dyDescent="0.2">
      <c r="A4" s="35"/>
      <c r="B4" s="36"/>
      <c r="C4" s="41"/>
      <c r="D4" s="41"/>
      <c r="E4" s="41"/>
      <c r="F4" s="41"/>
      <c r="G4" s="41"/>
      <c r="H4" s="41"/>
      <c r="I4" s="41"/>
      <c r="J4" s="41"/>
      <c r="K4" s="36"/>
      <c r="L4" s="3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16</v>
      </c>
      <c r="B5" s="13">
        <f>SUMIF('Sprint Backlog'!C:C,"=Diogo",'Sprint Backlog'!D:D)</f>
        <v>11.75</v>
      </c>
      <c r="C5" s="14">
        <f t="shared" ref="C5:J5" si="1">B5-$B9</f>
        <v>10.28125</v>
      </c>
      <c r="D5" s="14">
        <f t="shared" si="1"/>
        <v>8.8125</v>
      </c>
      <c r="E5" s="14">
        <f t="shared" si="1"/>
        <v>7.34375</v>
      </c>
      <c r="F5" s="14">
        <f t="shared" si="1"/>
        <v>5.875</v>
      </c>
      <c r="G5" s="14">
        <f t="shared" si="1"/>
        <v>4.40625</v>
      </c>
      <c r="H5" s="14">
        <f t="shared" si="1"/>
        <v>2.9375</v>
      </c>
      <c r="I5" s="14">
        <f t="shared" si="1"/>
        <v>1.46875</v>
      </c>
      <c r="J5" s="14">
        <f t="shared" si="1"/>
        <v>0</v>
      </c>
      <c r="K5" s="14">
        <f>SUM(C5:J5)</f>
        <v>41.125</v>
      </c>
      <c r="L5" s="14">
        <f>K5/A$3</f>
        <v>5.140625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17</v>
      </c>
      <c r="B6" s="13">
        <f>B5</f>
        <v>11.75</v>
      </c>
      <c r="C6" s="14">
        <f t="shared" ref="C6:J6" si="2">B6-C9</f>
        <v>11.75</v>
      </c>
      <c r="D6" s="14">
        <f t="shared" si="2"/>
        <v>8.4499999999999993</v>
      </c>
      <c r="E6" s="14">
        <f t="shared" si="2"/>
        <v>8.4499999999999993</v>
      </c>
      <c r="F6" s="14">
        <f t="shared" si="2"/>
        <v>8.4499999999999993</v>
      </c>
      <c r="G6" s="14">
        <f t="shared" si="2"/>
        <v>5.9499999999999993</v>
      </c>
      <c r="H6" s="14">
        <f t="shared" si="2"/>
        <v>2.7499999999999991</v>
      </c>
      <c r="I6" s="14">
        <f t="shared" si="2"/>
        <v>2.7499999999999991</v>
      </c>
      <c r="J6" s="14">
        <f t="shared" si="2"/>
        <v>0</v>
      </c>
      <c r="K6" s="14">
        <f>SUM(C6:J6)</f>
        <v>48.55</v>
      </c>
      <c r="L6" s="14">
        <f>K6/A$3</f>
        <v>6.0687499999999996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19</v>
      </c>
      <c r="C8" s="33" t="s">
        <v>30</v>
      </c>
      <c r="D8" s="33"/>
      <c r="E8" s="33"/>
      <c r="F8" s="33"/>
      <c r="G8" s="33"/>
      <c r="H8" s="33"/>
      <c r="I8" s="33"/>
      <c r="J8" s="33"/>
      <c r="K8" s="33"/>
      <c r="L8" s="3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21</v>
      </c>
      <c r="B9" s="17">
        <f>B5/A3</f>
        <v>1.46875</v>
      </c>
      <c r="C9" s="17">
        <f t="shared" ref="C9:L9" si="3">SUM(C10:C13)</f>
        <v>0</v>
      </c>
      <c r="D9" s="17">
        <f t="shared" si="3"/>
        <v>3.3</v>
      </c>
      <c r="E9" s="17">
        <f t="shared" si="3"/>
        <v>0</v>
      </c>
      <c r="F9" s="17">
        <f t="shared" si="3"/>
        <v>0</v>
      </c>
      <c r="G9" s="17">
        <f t="shared" si="3"/>
        <v>2.5</v>
      </c>
      <c r="H9" s="17">
        <f t="shared" si="3"/>
        <v>3.2</v>
      </c>
      <c r="I9" s="17">
        <f t="shared" si="3"/>
        <v>0</v>
      </c>
      <c r="J9" s="17">
        <f t="shared" si="3"/>
        <v>2.75</v>
      </c>
      <c r="K9" s="17">
        <f t="shared" si="3"/>
        <v>11.75</v>
      </c>
      <c r="L9" s="17">
        <f t="shared" si="3"/>
        <v>1.46875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43" t="s">
        <v>33</v>
      </c>
      <c r="B10" s="44"/>
      <c r="C10" s="14">
        <v>0</v>
      </c>
      <c r="D10" s="14">
        <v>3.3</v>
      </c>
      <c r="E10" s="14">
        <v>0</v>
      </c>
      <c r="F10" s="14">
        <v>0</v>
      </c>
      <c r="G10" s="14">
        <v>2.5</v>
      </c>
      <c r="H10" s="14">
        <v>0</v>
      </c>
      <c r="I10" s="14">
        <v>0</v>
      </c>
      <c r="J10" s="14">
        <v>0</v>
      </c>
      <c r="K10" s="14">
        <f>SUM(C10:J10)</f>
        <v>5.8</v>
      </c>
      <c r="L10" s="14">
        <f>K10/A$3</f>
        <v>0.72499999999999998</v>
      </c>
      <c r="M10" s="8"/>
      <c r="N10" s="45"/>
      <c r="O10" s="45"/>
      <c r="P10" s="8"/>
      <c r="Q10" s="8"/>
      <c r="R10" s="8"/>
      <c r="S10" s="8"/>
    </row>
    <row r="11" spans="1:19" ht="14.25" x14ac:dyDescent="0.2">
      <c r="A11" s="46" t="s">
        <v>32</v>
      </c>
      <c r="B11" s="47"/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f>SUM(C11:J11)</f>
        <v>0</v>
      </c>
      <c r="L11" s="14">
        <f>K11/A$3</f>
        <v>0</v>
      </c>
      <c r="M11" s="8"/>
      <c r="N11" s="48"/>
      <c r="O11" s="48"/>
      <c r="P11" s="8"/>
      <c r="Q11" s="8"/>
      <c r="R11" s="8"/>
      <c r="S11" s="8"/>
    </row>
    <row r="12" spans="1:19" ht="14.25" x14ac:dyDescent="0.2">
      <c r="A12" s="48" t="s">
        <v>34</v>
      </c>
      <c r="B12" s="48"/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f>SUM(C12:J12)</f>
        <v>0</v>
      </c>
      <c r="L12" s="14">
        <f>K12/A$3</f>
        <v>0</v>
      </c>
      <c r="M12" s="8"/>
      <c r="N12" s="48"/>
      <c r="O12" s="48"/>
      <c r="P12" s="8"/>
      <c r="Q12" s="8"/>
      <c r="R12" s="8"/>
      <c r="S12" s="8"/>
    </row>
    <row r="13" spans="1:19" ht="13.9" customHeight="1" x14ac:dyDescent="0.2">
      <c r="A13" s="42" t="s">
        <v>35</v>
      </c>
      <c r="B13" s="42"/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3.2</v>
      </c>
      <c r="I13" s="14">
        <v>0</v>
      </c>
      <c r="J13" s="14">
        <v>2.75</v>
      </c>
      <c r="K13" s="14">
        <f>SUM(C13:J13)</f>
        <v>5.95</v>
      </c>
      <c r="L13" s="14">
        <f>K13/A$3</f>
        <v>0.74375000000000002</v>
      </c>
      <c r="M13" s="8"/>
      <c r="N13" s="42"/>
      <c r="O13" s="42"/>
      <c r="P13" s="8"/>
      <c r="Q13" s="8"/>
      <c r="R13" s="8"/>
      <c r="S13" s="8"/>
    </row>
    <row r="14" spans="1:19" x14ac:dyDescent="0.2">
      <c r="A14" s="42" t="s">
        <v>38</v>
      </c>
      <c r="B14" s="42"/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f>SUM(C14:J14)</f>
        <v>0</v>
      </c>
      <c r="L14" s="14">
        <f>K14/A$3</f>
        <v>0</v>
      </c>
    </row>
    <row r="1048573" ht="12.75" customHeight="1" x14ac:dyDescent="0.2"/>
    <row r="1048574" ht="12.75" customHeight="1" x14ac:dyDescent="0.2"/>
    <row r="1048575" ht="12.75" customHeight="1" x14ac:dyDescent="0.2"/>
  </sheetData>
  <mergeCells count="24">
    <mergeCell ref="A14:B14"/>
    <mergeCell ref="A12:B12"/>
    <mergeCell ref="N12:O12"/>
    <mergeCell ref="A13:B13"/>
    <mergeCell ref="N13:O13"/>
    <mergeCell ref="C8:L8"/>
    <mergeCell ref="A10:B10"/>
    <mergeCell ref="N10:O10"/>
    <mergeCell ref="A11:B11"/>
    <mergeCell ref="N11:O11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26" priority="2">
      <formula>LEN(TRIM(C10))=0</formula>
    </cfRule>
  </conditionalFormatting>
  <conditionalFormatting sqref="C10:L96">
    <cfRule type="cellIs" dxfId="25" priority="3" operator="equal">
      <formula>0</formula>
    </cfRule>
  </conditionalFormatting>
  <conditionalFormatting sqref="C10:L96">
    <cfRule type="cellIs" dxfId="24" priority="4" operator="notEqual">
      <formula>0</formula>
    </cfRule>
  </conditionalFormatting>
  <conditionalFormatting sqref="A10:B96">
    <cfRule type="expression" dxfId="23" priority="5">
      <formula>LEN(TRIM(A10))=0</formula>
    </cfRule>
  </conditionalFormatting>
  <conditionalFormatting sqref="A10:B96">
    <cfRule type="notContainsText" dxfId="22" priority="6" operator="notContains" text="9875894754())("/>
  </conditionalFormatting>
  <conditionalFormatting sqref="N10:O13">
    <cfRule type="expression" dxfId="21" priority="7">
      <formula>LEN(TRIM(N10))=0</formula>
    </cfRule>
  </conditionalFormatting>
  <conditionalFormatting sqref="N10:O13">
    <cfRule type="notContainsText" dxfId="20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tabSelected="1" zoomScaleNormal="100" workbookViewId="0">
      <pane ySplit="4" topLeftCell="A5" activePane="bottomLeft" state="frozen"/>
      <selection pane="bottomLeft" activeCell="F12" sqref="F12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4"/>
      <c r="B1" s="34"/>
      <c r="C1" s="34" t="s">
        <v>27</v>
      </c>
      <c r="D1" s="34"/>
      <c r="E1" s="34"/>
      <c r="F1" s="34"/>
      <c r="G1" s="34"/>
      <c r="H1" s="34"/>
      <c r="I1" s="34"/>
      <c r="J1" s="34"/>
      <c r="K1" s="34"/>
      <c r="L1" s="3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11</v>
      </c>
      <c r="B2" s="10" t="s">
        <v>12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35">
        <v>8</v>
      </c>
      <c r="B3" s="36" t="s">
        <v>13</v>
      </c>
      <c r="C3" s="41" t="s">
        <v>41</v>
      </c>
      <c r="D3" s="41" t="s">
        <v>42</v>
      </c>
      <c r="E3" s="41" t="s">
        <v>43</v>
      </c>
      <c r="F3" s="42" t="s">
        <v>44</v>
      </c>
      <c r="G3" s="42" t="s">
        <v>45</v>
      </c>
      <c r="H3" s="42" t="s">
        <v>46</v>
      </c>
      <c r="I3" s="42" t="s">
        <v>47</v>
      </c>
      <c r="J3" s="42" t="s">
        <v>48</v>
      </c>
      <c r="K3" s="36" t="s">
        <v>14</v>
      </c>
      <c r="L3" s="36" t="s">
        <v>15</v>
      </c>
      <c r="M3" s="8"/>
      <c r="N3" s="8"/>
      <c r="O3" s="8"/>
      <c r="P3" s="8"/>
      <c r="Q3" s="8"/>
      <c r="R3" s="8"/>
      <c r="S3" s="8"/>
    </row>
    <row r="4" spans="1:19" ht="14.25" x14ac:dyDescent="0.2">
      <c r="A4" s="35"/>
      <c r="B4" s="36"/>
      <c r="C4" s="41"/>
      <c r="D4" s="41"/>
      <c r="E4" s="41"/>
      <c r="F4" s="41"/>
      <c r="G4" s="41"/>
      <c r="H4" s="41"/>
      <c r="I4" s="41"/>
      <c r="J4" s="41"/>
      <c r="K4" s="36"/>
      <c r="L4" s="3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16</v>
      </c>
      <c r="B5" s="13">
        <f>SUMIF('Sprint Backlog'!C:C,"=Ivo",'Sprint Backlog'!D:D)</f>
        <v>10.530000000000001</v>
      </c>
      <c r="C5" s="14">
        <f t="shared" ref="C5:J5" si="1">B5-$B9</f>
        <v>9.213750000000001</v>
      </c>
      <c r="D5" s="14">
        <f t="shared" si="1"/>
        <v>7.8975000000000009</v>
      </c>
      <c r="E5" s="14">
        <f t="shared" si="1"/>
        <v>6.5812500000000007</v>
      </c>
      <c r="F5" s="14">
        <f t="shared" si="1"/>
        <v>5.2650000000000006</v>
      </c>
      <c r="G5" s="14">
        <f t="shared" si="1"/>
        <v>3.9487500000000004</v>
      </c>
      <c r="H5" s="14">
        <f t="shared" si="1"/>
        <v>2.6325000000000003</v>
      </c>
      <c r="I5" s="14">
        <f t="shared" si="1"/>
        <v>1.3162500000000001</v>
      </c>
      <c r="J5" s="14">
        <f t="shared" si="1"/>
        <v>0</v>
      </c>
      <c r="K5" s="14">
        <f>SUM(C5:J5)</f>
        <v>36.855000000000004</v>
      </c>
      <c r="L5" s="14">
        <f>K5/A$3</f>
        <v>4.6068750000000005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17</v>
      </c>
      <c r="B6" s="13">
        <f>B5</f>
        <v>10.530000000000001</v>
      </c>
      <c r="C6" s="14">
        <f t="shared" ref="C6:J6" si="2">B6-C9</f>
        <v>10.530000000000001</v>
      </c>
      <c r="D6" s="14">
        <f t="shared" si="2"/>
        <v>7.2300000000000013</v>
      </c>
      <c r="E6" s="14">
        <f t="shared" si="2"/>
        <v>7.2300000000000013</v>
      </c>
      <c r="F6" s="14">
        <f t="shared" si="2"/>
        <v>7.2300000000000013</v>
      </c>
      <c r="G6" s="14">
        <f t="shared" si="2"/>
        <v>4.2300000000000013</v>
      </c>
      <c r="H6" s="14">
        <f t="shared" si="2"/>
        <v>3.0000000000001137E-2</v>
      </c>
      <c r="I6" s="14">
        <f t="shared" si="2"/>
        <v>3.0000000000001137E-2</v>
      </c>
      <c r="J6" s="14">
        <f t="shared" si="2"/>
        <v>3.0000000000001137E-2</v>
      </c>
      <c r="K6" s="14">
        <f>SUM(C6:J6)</f>
        <v>36.540000000000013</v>
      </c>
      <c r="L6" s="14">
        <f>K6/A$3</f>
        <v>4.5675000000000017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19</v>
      </c>
      <c r="C8" s="33" t="s">
        <v>28</v>
      </c>
      <c r="D8" s="33"/>
      <c r="E8" s="33"/>
      <c r="F8" s="33"/>
      <c r="G8" s="33"/>
      <c r="H8" s="33"/>
      <c r="I8" s="33"/>
      <c r="J8" s="33"/>
      <c r="K8" s="33"/>
      <c r="L8" s="3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21</v>
      </c>
      <c r="B9" s="17">
        <f>B5/A3</f>
        <v>1.3162500000000001</v>
      </c>
      <c r="C9" s="17">
        <f t="shared" ref="C9:L9" si="3">SUM(C10:C30)</f>
        <v>0</v>
      </c>
      <c r="D9" s="17">
        <f t="shared" si="3"/>
        <v>3.3</v>
      </c>
      <c r="E9" s="17">
        <f t="shared" si="3"/>
        <v>0</v>
      </c>
      <c r="F9" s="17">
        <f t="shared" si="3"/>
        <v>0</v>
      </c>
      <c r="G9" s="17">
        <f t="shared" si="3"/>
        <v>3</v>
      </c>
      <c r="H9" s="17">
        <f t="shared" si="3"/>
        <v>4.2</v>
      </c>
      <c r="I9" s="17">
        <f t="shared" si="3"/>
        <v>0</v>
      </c>
      <c r="J9" s="17">
        <f t="shared" si="3"/>
        <v>0</v>
      </c>
      <c r="K9" s="17">
        <f t="shared" si="3"/>
        <v>10.5</v>
      </c>
      <c r="L9" s="17">
        <f t="shared" si="3"/>
        <v>1.3125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43" t="s">
        <v>33</v>
      </c>
      <c r="B10" s="44"/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f>SUM(C10:J10)</f>
        <v>0</v>
      </c>
      <c r="L10" s="24">
        <f>K10/A$3</f>
        <v>0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46" t="s">
        <v>32</v>
      </c>
      <c r="B11" s="47"/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f>SUM(C11:J11)</f>
        <v>0</v>
      </c>
      <c r="L11" s="24">
        <f>K11/A$3</f>
        <v>0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48" t="s">
        <v>34</v>
      </c>
      <c r="B12" s="48"/>
      <c r="C12" s="24">
        <v>0</v>
      </c>
      <c r="D12" s="24">
        <v>3.3</v>
      </c>
      <c r="E12" s="24">
        <v>0</v>
      </c>
      <c r="F12" s="24">
        <v>0</v>
      </c>
      <c r="G12" s="24">
        <v>3</v>
      </c>
      <c r="H12" s="24">
        <v>4.2</v>
      </c>
      <c r="I12" s="24">
        <v>0</v>
      </c>
      <c r="J12" s="24">
        <v>0</v>
      </c>
      <c r="K12" s="24">
        <f>SUM(C12:J12)</f>
        <v>10.5</v>
      </c>
      <c r="L12" s="24">
        <f>K12/A$3</f>
        <v>1.3125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42" t="s">
        <v>35</v>
      </c>
      <c r="B13" s="42"/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f>SUM(C13:J13)</f>
        <v>0</v>
      </c>
      <c r="L13" s="24">
        <f>K13/A$3</f>
        <v>0</v>
      </c>
      <c r="M13" s="8"/>
      <c r="N13" s="8"/>
      <c r="O13" s="8"/>
      <c r="P13" s="8"/>
      <c r="Q13" s="8"/>
      <c r="R13" s="8"/>
      <c r="S13" s="8"/>
    </row>
    <row r="14" spans="1:19" x14ac:dyDescent="0.2">
      <c r="A14" s="42" t="s">
        <v>38</v>
      </c>
      <c r="B14" s="42"/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f>SUM(C14:J14)</f>
        <v>0</v>
      </c>
      <c r="L14" s="24">
        <f>K14/A$3</f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A14:B14"/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5:L96 K10:L14">
    <cfRule type="expression" dxfId="19" priority="12">
      <formula>LEN(TRIM(C10))=0</formula>
    </cfRule>
  </conditionalFormatting>
  <conditionalFormatting sqref="C15:L96 K10:L14">
    <cfRule type="cellIs" dxfId="18" priority="13" operator="equal">
      <formula>0</formula>
    </cfRule>
  </conditionalFormatting>
  <conditionalFormatting sqref="C15:L96 K10:L14">
    <cfRule type="cellIs" dxfId="17" priority="14" operator="notEqual">
      <formula>0</formula>
    </cfRule>
  </conditionalFormatting>
  <conditionalFormatting sqref="A15:B96">
    <cfRule type="expression" dxfId="16" priority="15">
      <formula>LEN(TRIM(A15))=0</formula>
    </cfRule>
  </conditionalFormatting>
  <conditionalFormatting sqref="A15:B96">
    <cfRule type="notContainsText" dxfId="15" priority="16" operator="notContains" text="9875894754())("/>
  </conditionalFormatting>
  <conditionalFormatting sqref="C10:J14">
    <cfRule type="expression" dxfId="14" priority="3">
      <formula>LEN(TRIM(C10))=0</formula>
    </cfRule>
  </conditionalFormatting>
  <conditionalFormatting sqref="C10:J14">
    <cfRule type="cellIs" dxfId="13" priority="4" operator="equal">
      <formula>0</formula>
    </cfRule>
  </conditionalFormatting>
  <conditionalFormatting sqref="C10:J14">
    <cfRule type="cellIs" dxfId="12" priority="5" operator="notEqual">
      <formula>0</formula>
    </cfRule>
  </conditionalFormatting>
  <conditionalFormatting sqref="A10:B14">
    <cfRule type="expression" dxfId="11" priority="1">
      <formula>LEN(TRIM(A10))=0</formula>
    </cfRule>
  </conditionalFormatting>
  <conditionalFormatting sqref="A10:B14">
    <cfRule type="notContainsText" dxfId="1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8" activePane="bottomLeft" state="frozen"/>
      <selection pane="bottomLeft" activeCell="H11" sqref="H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4"/>
      <c r="B1" s="34"/>
      <c r="C1" s="34" t="s">
        <v>25</v>
      </c>
      <c r="D1" s="34"/>
      <c r="E1" s="34"/>
      <c r="F1" s="34"/>
      <c r="G1" s="34"/>
      <c r="H1" s="34"/>
      <c r="I1" s="34"/>
      <c r="J1" s="34"/>
      <c r="K1" s="34"/>
      <c r="L1" s="3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11</v>
      </c>
      <c r="B2" s="10" t="s">
        <v>12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35">
        <v>8</v>
      </c>
      <c r="B3" s="36" t="s">
        <v>13</v>
      </c>
      <c r="C3" s="41" t="s">
        <v>41</v>
      </c>
      <c r="D3" s="41" t="s">
        <v>42</v>
      </c>
      <c r="E3" s="41" t="s">
        <v>43</v>
      </c>
      <c r="F3" s="42" t="s">
        <v>44</v>
      </c>
      <c r="G3" s="42" t="s">
        <v>45</v>
      </c>
      <c r="H3" s="42" t="s">
        <v>46</v>
      </c>
      <c r="I3" s="42" t="s">
        <v>47</v>
      </c>
      <c r="J3" s="42" t="s">
        <v>48</v>
      </c>
      <c r="K3" s="36" t="s">
        <v>14</v>
      </c>
      <c r="L3" s="36" t="s">
        <v>15</v>
      </c>
      <c r="M3" s="8"/>
      <c r="N3" s="8"/>
      <c r="O3" s="8"/>
      <c r="P3" s="8"/>
      <c r="Q3" s="8"/>
      <c r="R3" s="8"/>
      <c r="S3" s="8"/>
    </row>
    <row r="4" spans="1:19" ht="14.25" x14ac:dyDescent="0.2">
      <c r="A4" s="35"/>
      <c r="B4" s="36"/>
      <c r="C4" s="41"/>
      <c r="D4" s="41"/>
      <c r="E4" s="41"/>
      <c r="F4" s="41"/>
      <c r="G4" s="41"/>
      <c r="H4" s="41"/>
      <c r="I4" s="41"/>
      <c r="J4" s="41"/>
      <c r="K4" s="36"/>
      <c r="L4" s="3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16</v>
      </c>
      <c r="B5" s="13">
        <f>SUMIF('Sprint Backlog'!C:C,"=Izaquiel",'Sprint Backlog'!D:D)</f>
        <v>10.65</v>
      </c>
      <c r="C5" s="14">
        <f t="shared" ref="C5:J5" si="1">B5-$B9</f>
        <v>9.3187499999999996</v>
      </c>
      <c r="D5" s="14">
        <f t="shared" si="1"/>
        <v>7.9874999999999998</v>
      </c>
      <c r="E5" s="14">
        <f t="shared" si="1"/>
        <v>6.65625</v>
      </c>
      <c r="F5" s="14">
        <f t="shared" si="1"/>
        <v>5.3250000000000002</v>
      </c>
      <c r="G5" s="14">
        <f t="shared" si="1"/>
        <v>3.9937500000000004</v>
      </c>
      <c r="H5" s="14">
        <f t="shared" si="1"/>
        <v>2.6625000000000005</v>
      </c>
      <c r="I5" s="14">
        <f t="shared" si="1"/>
        <v>1.3312500000000005</v>
      </c>
      <c r="J5" s="14">
        <f t="shared" si="1"/>
        <v>0</v>
      </c>
      <c r="K5" s="14">
        <f>SUM(C5:J5)</f>
        <v>37.274999999999999</v>
      </c>
      <c r="L5" s="14">
        <f>K5/A$3</f>
        <v>4.6593749999999998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17</v>
      </c>
      <c r="B6" s="13">
        <f>B5</f>
        <v>10.65</v>
      </c>
      <c r="C6" s="14">
        <f t="shared" ref="C6:J6" si="2">B6-C9</f>
        <v>10.65</v>
      </c>
      <c r="D6" s="14">
        <f t="shared" si="2"/>
        <v>7.65</v>
      </c>
      <c r="E6" s="14">
        <f t="shared" si="2"/>
        <v>7.65</v>
      </c>
      <c r="F6" s="14">
        <f t="shared" si="2"/>
        <v>7.65</v>
      </c>
      <c r="G6" s="14">
        <f t="shared" si="2"/>
        <v>5.4</v>
      </c>
      <c r="H6" s="14">
        <f t="shared" si="2"/>
        <v>0</v>
      </c>
      <c r="I6" s="14">
        <f t="shared" si="2"/>
        <v>0</v>
      </c>
      <c r="J6" s="14">
        <f t="shared" si="2"/>
        <v>0</v>
      </c>
      <c r="K6" s="14">
        <f>SUM(C6:J6)</f>
        <v>39</v>
      </c>
      <c r="L6" s="14">
        <f>K6/A$3</f>
        <v>4.875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19</v>
      </c>
      <c r="C8" s="33" t="s">
        <v>26</v>
      </c>
      <c r="D8" s="33"/>
      <c r="E8" s="33"/>
      <c r="F8" s="33"/>
      <c r="G8" s="33"/>
      <c r="H8" s="33"/>
      <c r="I8" s="33"/>
      <c r="J8" s="33"/>
      <c r="K8" s="33"/>
      <c r="L8" s="3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21</v>
      </c>
      <c r="B9" s="17">
        <f>B5/A3</f>
        <v>1.33125</v>
      </c>
      <c r="C9" s="17">
        <f t="shared" ref="C9:L9" si="3">SUM(C10:C30)</f>
        <v>0</v>
      </c>
      <c r="D9" s="17">
        <f t="shared" si="3"/>
        <v>3</v>
      </c>
      <c r="E9" s="17">
        <f t="shared" si="3"/>
        <v>0</v>
      </c>
      <c r="F9" s="17">
        <f t="shared" si="3"/>
        <v>0</v>
      </c>
      <c r="G9" s="17">
        <f t="shared" si="3"/>
        <v>2.25</v>
      </c>
      <c r="H9" s="17">
        <f t="shared" si="3"/>
        <v>5.4</v>
      </c>
      <c r="I9" s="17">
        <f t="shared" si="3"/>
        <v>0</v>
      </c>
      <c r="J9" s="17">
        <f t="shared" si="3"/>
        <v>0</v>
      </c>
      <c r="K9" s="17">
        <f t="shared" si="3"/>
        <v>10.65</v>
      </c>
      <c r="L9" s="17">
        <f t="shared" si="3"/>
        <v>1.33125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43" t="s">
        <v>33</v>
      </c>
      <c r="B10" s="44"/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f>SUM(C10:J10)</f>
        <v>0</v>
      </c>
      <c r="L10" s="14">
        <f>K10/A$3</f>
        <v>0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46" t="s">
        <v>32</v>
      </c>
      <c r="B11" s="47"/>
      <c r="C11" s="14">
        <v>0</v>
      </c>
      <c r="D11" s="14">
        <v>3</v>
      </c>
      <c r="E11" s="14">
        <v>0</v>
      </c>
      <c r="F11" s="14">
        <v>0</v>
      </c>
      <c r="G11" s="14">
        <v>2.25</v>
      </c>
      <c r="H11" s="14">
        <v>0</v>
      </c>
      <c r="I11" s="14">
        <v>0</v>
      </c>
      <c r="J11" s="14">
        <v>0</v>
      </c>
      <c r="K11" s="14">
        <f>SUM(C11:J11)</f>
        <v>5.25</v>
      </c>
      <c r="L11" s="14">
        <f>K11/A$3</f>
        <v>0.65625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48" t="s">
        <v>34</v>
      </c>
      <c r="B12" s="48"/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42" t="s">
        <v>35</v>
      </c>
      <c r="B13" s="42"/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f>SUM(C13:J13)</f>
        <v>0</v>
      </c>
      <c r="L13" s="14">
        <f>K13/A$3</f>
        <v>0</v>
      </c>
      <c r="M13" s="8"/>
      <c r="N13" s="8"/>
      <c r="O13" s="8"/>
      <c r="P13" s="8"/>
      <c r="Q13" s="8"/>
      <c r="R13" s="8"/>
      <c r="S13" s="8"/>
    </row>
    <row r="14" spans="1:19" x14ac:dyDescent="0.2">
      <c r="A14" s="42" t="s">
        <v>38</v>
      </c>
      <c r="B14" s="42"/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5.4</v>
      </c>
      <c r="I14" s="14">
        <v>0</v>
      </c>
      <c r="J14" s="14">
        <v>0</v>
      </c>
      <c r="K14" s="14">
        <f>SUM(C14:J14)</f>
        <v>5.4</v>
      </c>
      <c r="L14" s="14">
        <f>K14/A$3</f>
        <v>0.67500000000000004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A14:B14"/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5:L96 K10:L14">
    <cfRule type="expression" dxfId="9" priority="10">
      <formula>LEN(TRIM(C10))=0</formula>
    </cfRule>
  </conditionalFormatting>
  <conditionalFormatting sqref="C15:L96 K10:L14">
    <cfRule type="cellIs" dxfId="8" priority="11" operator="equal">
      <formula>0</formula>
    </cfRule>
  </conditionalFormatting>
  <conditionalFormatting sqref="C15:L96 K10:L14">
    <cfRule type="cellIs" dxfId="7" priority="12" operator="notEqual">
      <formula>0</formula>
    </cfRule>
  </conditionalFormatting>
  <conditionalFormatting sqref="A15:B96">
    <cfRule type="expression" dxfId="6" priority="13">
      <formula>LEN(TRIM(A15))=0</formula>
    </cfRule>
  </conditionalFormatting>
  <conditionalFormatting sqref="A15:B96">
    <cfRule type="notContainsText" dxfId="5" priority="14" operator="notContains" text="9875894754())("/>
  </conditionalFormatting>
  <conditionalFormatting sqref="C10:J14">
    <cfRule type="expression" dxfId="4" priority="3">
      <formula>LEN(TRIM(C10))=0</formula>
    </cfRule>
  </conditionalFormatting>
  <conditionalFormatting sqref="C10:J14">
    <cfRule type="cellIs" dxfId="3" priority="4" operator="equal">
      <formula>0</formula>
    </cfRule>
  </conditionalFormatting>
  <conditionalFormatting sqref="C10:J14">
    <cfRule type="cellIs" dxfId="2" priority="5" operator="notEqual">
      <formula>0</formula>
    </cfRule>
  </conditionalFormatting>
  <conditionalFormatting sqref="A10:B14">
    <cfRule type="expression" dxfId="1" priority="1">
      <formula>LEN(TRIM(A10))=0</formula>
    </cfRule>
  </conditionalFormatting>
  <conditionalFormatting sqref="A10:B14">
    <cfRule type="notContainsText" dxfId="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Ivo</vt:lpstr>
      <vt:lpstr>Izaquiel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2016-10-11T22:23:36Z</dcterms:modified>
  <dc:language>pt-BR</dc:language>
</cp:coreProperties>
</file>