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drawing3.xml" ContentType="application/vnd.openxmlformats-officedocument.drawing+xml"/>
  <Override PartName="/xl/comments3.xml" ContentType="application/vnd.openxmlformats-officedocument.spreadsheetml.comments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true" firstSheet="0" minimized="false" showHorizontalScroll="true" showSheetTabs="true" showVerticalScroll="true" tabRatio="600" visibility="visible"/>
  </bookViews>
  <sheets>
    <sheet name="データ" sheetId="1" state="hidden" r:id="rId4"/>
    <sheet name="調査票" sheetId="2" state="hidden" r:id="rId5"/>
    <sheet name="現状コストⅠ" sheetId="3" r:id="rId6"/>
  </sheets>
  <definedNames>
    <definedName name="_xlnm.Print_Area" localSheetId="1">'調査票'!$A$1:$E$57</definedName>
    <definedName name="_xlnm.Print_Area" localSheetId="2">'現状コストⅠ'!$A$1:$K$66</definedName>
  </definedNames>
  <calcPr calcId="999999" calcMode="auto" calcCompleted="1" fullCalcOnLoad="0" forceFullCalc="0"/>
</workbook>
</file>

<file path=xl/comments3.xml><?xml version="1.0" encoding="utf-8"?>
<comments xmlns="http://schemas.openxmlformats.org/spreadsheetml/2006/main">
  <authors>
    <author>Author</author>
  </authors>
  <commentList>
    <comment ref="E63" authorId="0">
      <text>
        <r>
          <rPr>
            <rFont val="MS P ゴシック"/>
            <b val="true"/>
            <i val="false"/>
            <strike val="false"/>
            <color rgb="FF000000"/>
            <sz val="9"/>
            <u val="none"/>
          </rPr>
          <t xml:space="preserve">高橋恒治:</t>
        </r>
        <r>
          <rPr>
            <rFont val="MS P ゴシック"/>
            <b val="false"/>
            <i val="false"/>
            <strike val="false"/>
            <color rgb="FF000000"/>
            <sz val="9"/>
            <u val="none"/>
          </rPr>
          <t xml:space="preserve">
入所者数×1人当たりの単価（日）×365日
</t>
        </r>
      </text>
    </comment>
  </commentList>
</comments>
</file>

<file path=xl/sharedStrings.xml><?xml version="1.0" encoding="utf-8"?>
<sst xmlns="http://schemas.openxmlformats.org/spreadsheetml/2006/main" uniqueCount="274">
  <si>
    <t xml:space="preserve"> </t>
  </si>
  <si>
    <t>きたおおじ</t>
  </si>
  <si>
    <t>特別養護老人ホーム</t>
  </si>
  <si>
    <t>京都市北区紫野大徳寺町49-3</t>
  </si>
  <si>
    <t>No</t>
  </si>
  <si>
    <t>施設名</t>
  </si>
  <si>
    <t>施設区分</t>
  </si>
  <si>
    <t>住所</t>
  </si>
  <si>
    <t>電話番号</t>
  </si>
  <si>
    <t>メールアドレス</t>
  </si>
  <si>
    <t>定員</t>
  </si>
  <si>
    <t>施設区分II　ユニットケア</t>
  </si>
  <si>
    <t>施設区分II　従来型</t>
  </si>
  <si>
    <t>職員数</t>
  </si>
  <si>
    <t>職員数II　ユニットケア</t>
  </si>
  <si>
    <t>職員数II　従来型</t>
  </si>
  <si>
    <t>夜勤人数</t>
  </si>
  <si>
    <t>平均賃金/月</t>
  </si>
  <si>
    <t>定員1名当たりサービス活動収益費（日額）</t>
  </si>
  <si>
    <t>I　II</t>
  </si>
  <si>
    <t>Ⅲ</t>
  </si>
  <si>
    <t>IV</t>
  </si>
  <si>
    <t>V</t>
  </si>
  <si>
    <t>寝室　乗介助対象者</t>
  </si>
  <si>
    <t>寝室　2人介助対象者</t>
  </si>
  <si>
    <t>寝室　介助時間</t>
  </si>
  <si>
    <t>寝室　一人当たりの移乗回数</t>
  </si>
  <si>
    <t>脱衣室　移乗介助対象者</t>
  </si>
  <si>
    <t>脱衣室　2人介助対象者</t>
  </si>
  <si>
    <t>脱衣室　介助時間</t>
  </si>
  <si>
    <t>脱衣室　一人当たりの移乗回数</t>
  </si>
  <si>
    <t>浴室　移乗介助対象者</t>
  </si>
  <si>
    <t>浴室　2人介助対象者</t>
  </si>
  <si>
    <t>浴室　介助時間</t>
  </si>
  <si>
    <t>浴室　一人当たりの移乗回数</t>
  </si>
  <si>
    <t>トイレ　乗介助対象者</t>
  </si>
  <si>
    <t>トイレ　2人介助対象者</t>
  </si>
  <si>
    <t>トイレ　介助時間</t>
  </si>
  <si>
    <t>トイレ　一人当たりの移乗回数</t>
  </si>
  <si>
    <t>求人　求人サイト掲載費用</t>
  </si>
  <si>
    <t>求人　平均掲載期間</t>
  </si>
  <si>
    <t>求人　面接人数</t>
  </si>
  <si>
    <t>求人　1人当たり面接時間</t>
  </si>
  <si>
    <t>新人研修 年間入社人数</t>
  </si>
  <si>
    <t>新人研修 1人あたり研修担当職員数</t>
  </si>
  <si>
    <t>新人研修 １日あたり研修時間</t>
  </si>
  <si>
    <t>新人研修 研修期間日数</t>
  </si>
  <si>
    <t>外部研修 研修回数/年</t>
  </si>
  <si>
    <t>外部研修 平均参加費/回</t>
  </si>
  <si>
    <t>皮膚剥離 月間発生件数</t>
  </si>
  <si>
    <t>皮膚剥離 1件あたり処置時間</t>
  </si>
  <si>
    <t>皮膚剥離 1件あたり報告書作成時間</t>
  </si>
  <si>
    <t>褥瘡 月間発生件数</t>
  </si>
  <si>
    <t>褥瘡 1件あたり処置時間</t>
  </si>
  <si>
    <t>褥瘡 1件あたり報告書作成時間</t>
  </si>
  <si>
    <t>骨折 月間発生件数</t>
  </si>
  <si>
    <t>骨折 1件あたり報告書作成時間</t>
  </si>
  <si>
    <t>通院 月間発生件数</t>
  </si>
  <si>
    <t>通院 1件あたり通院介助時間</t>
  </si>
  <si>
    <t>通院 １件あたり介助者数</t>
  </si>
  <si>
    <t>入院 年間発生件数</t>
  </si>
  <si>
    <t>入院 １件あたり平均入院期間</t>
  </si>
  <si>
    <t>オムツコスト オムツ使用者</t>
  </si>
  <si>
    <t>オムツコスト 1日あたり総使用枚数</t>
  </si>
  <si>
    <t>オムツコスト 1枚あたりオムツ単価</t>
  </si>
  <si>
    <t>排泄介助コスト オムツ使用者</t>
  </si>
  <si>
    <t>排泄介助コスト 1日あたりのべ介助者数</t>
  </si>
  <si>
    <t>排泄介助コスト 1人あたり所要時間</t>
  </si>
  <si>
    <t>排泄介助コスト 1日あたり総排泄介助回数</t>
  </si>
  <si>
    <t>食事介助コスト 要食事介助者</t>
  </si>
  <si>
    <t>食事介助コスト 1日あたりのべ介助者数</t>
  </si>
  <si>
    <t>食事介助コスト 1人あたり介助所要時間</t>
  </si>
  <si>
    <t>食事介助コスト一日辺りの食事介助回数</t>
  </si>
  <si>
    <t>座位修正介助コスト 対象者</t>
  </si>
  <si>
    <t>座位修正介助コスト 1日あたりのべ介助者数</t>
  </si>
  <si>
    <t>座位修正介助コスト 1人あたり介助所要時間</t>
  </si>
  <si>
    <t>座位修正介助コスト 1日あたり総介助回数</t>
  </si>
  <si>
    <t>腰痛保持率</t>
  </si>
  <si>
    <t>排泄介助コスト 要全介助者（人）</t>
  </si>
  <si>
    <t>排泄介助コスト うち二人介助を要する対象者数（人）</t>
  </si>
  <si>
    <t>排泄介助コスト 一人当たりの介助所要時間/分</t>
  </si>
  <si>
    <t>排泄介助コスト 利用者一人当たりの介助回数/日</t>
  </si>
  <si>
    <t>id</t>
  </si>
  <si>
    <t>Facility</t>
  </si>
  <si>
    <t>Pass</t>
  </si>
  <si>
    <t>Address</t>
  </si>
  <si>
    <t>Tel</t>
  </si>
  <si>
    <t>Mail</t>
  </si>
  <si>
    <t>item1</t>
  </si>
  <si>
    <t>item2</t>
  </si>
  <si>
    <t>item3</t>
  </si>
  <si>
    <t>item4</t>
  </si>
  <si>
    <t>item5</t>
  </si>
  <si>
    <t>item6</t>
  </si>
  <si>
    <t>item7</t>
  </si>
  <si>
    <t>item8</t>
  </si>
  <si>
    <t>item9</t>
  </si>
  <si>
    <t>item10</t>
  </si>
  <si>
    <t>item11</t>
  </si>
  <si>
    <t>item12</t>
  </si>
  <si>
    <t>item13</t>
  </si>
  <si>
    <t>item14</t>
  </si>
  <si>
    <t>item15</t>
  </si>
  <si>
    <t>item16</t>
  </si>
  <si>
    <t>item17</t>
  </si>
  <si>
    <t>item18</t>
  </si>
  <si>
    <t>item19</t>
  </si>
  <si>
    <t>item20</t>
  </si>
  <si>
    <t>item21</t>
  </si>
  <si>
    <t>item22</t>
  </si>
  <si>
    <t>item23</t>
  </si>
  <si>
    <t>item24</t>
  </si>
  <si>
    <t>item25</t>
  </si>
  <si>
    <t>item26</t>
  </si>
  <si>
    <t>item27</t>
  </si>
  <si>
    <t>item28</t>
  </si>
  <si>
    <t>item29</t>
  </si>
  <si>
    <t>item30</t>
  </si>
  <si>
    <t>item31</t>
  </si>
  <si>
    <t>item32</t>
  </si>
  <si>
    <t>item33</t>
  </si>
  <si>
    <t>item34</t>
  </si>
  <si>
    <t>item35</t>
  </si>
  <si>
    <t>item36</t>
  </si>
  <si>
    <t>item37</t>
  </si>
  <si>
    <t>item38</t>
  </si>
  <si>
    <t>item39</t>
  </si>
  <si>
    <t>item40</t>
  </si>
  <si>
    <t>item41</t>
  </si>
  <si>
    <t>item42</t>
  </si>
  <si>
    <t>item43</t>
  </si>
  <si>
    <t>item44</t>
  </si>
  <si>
    <t>item45</t>
  </si>
  <si>
    <t>item46</t>
  </si>
  <si>
    <t>item47</t>
  </si>
  <si>
    <t>item48</t>
  </si>
  <si>
    <t>item49</t>
  </si>
  <si>
    <t>item50</t>
  </si>
  <si>
    <t>item51</t>
  </si>
  <si>
    <t>item52</t>
  </si>
  <si>
    <t>item53</t>
  </si>
  <si>
    <t>item54</t>
  </si>
  <si>
    <t>item55</t>
  </si>
  <si>
    <t>item56</t>
  </si>
  <si>
    <t>item57</t>
  </si>
  <si>
    <t>item58</t>
  </si>
  <si>
    <t>item59</t>
  </si>
  <si>
    <t>item60</t>
  </si>
  <si>
    <t>item61</t>
  </si>
  <si>
    <t>item62</t>
  </si>
  <si>
    <t>item63</t>
  </si>
  <si>
    <t>item64</t>
  </si>
  <si>
    <t>item65</t>
  </si>
  <si>
    <t>item66</t>
  </si>
  <si>
    <t>item67</t>
  </si>
  <si>
    <t>item68</t>
  </si>
  <si>
    <t>item69</t>
  </si>
  <si>
    <t>item70</t>
  </si>
  <si>
    <t>item71</t>
  </si>
  <si>
    <t>item72</t>
  </si>
  <si>
    <t>介護状況アンケート調査票</t>
  </si>
  <si>
    <t>施設概要</t>
  </si>
  <si>
    <t>定員（人）</t>
  </si>
  <si>
    <t>施設区分Ⅱ</t>
  </si>
  <si>
    <t>職員数（人）</t>
  </si>
  <si>
    <t>職員数Ⅱ（人）</t>
  </si>
  <si>
    <t>夜勤人数（人）/日</t>
  </si>
  <si>
    <t>定員一名当たりサービス活動収益費（日額）</t>
  </si>
  <si>
    <t>入所者要介護度内訳</t>
  </si>
  <si>
    <t>Ⅰ　Ⅱ（人）</t>
  </si>
  <si>
    <t>Ⅲ（人）</t>
  </si>
  <si>
    <t>Ⅳ（人）</t>
  </si>
  <si>
    <t>Ⅴ（人）</t>
  </si>
  <si>
    <t>【移乗介助コスト】</t>
  </si>
  <si>
    <t>※二名介助の場合、介助者全員が揃うまでの時間も含む</t>
  </si>
  <si>
    <t>移乗介助</t>
  </si>
  <si>
    <t>移乗介助対象者</t>
  </si>
  <si>
    <t>うち二人介助を要する対象者</t>
  </si>
  <si>
    <t>介助対象者一人当たりの所要時間（分）</t>
  </si>
  <si>
    <t>介助対象者一人当たりの移乗回数/日</t>
  </si>
  <si>
    <t>寝室</t>
  </si>
  <si>
    <t>脱衣室</t>
  </si>
  <si>
    <t>浴室</t>
  </si>
  <si>
    <t>トイレ</t>
  </si>
  <si>
    <t>【採用・教育コスト】</t>
  </si>
  <si>
    <t>人材</t>
  </si>
  <si>
    <t>一ヵ月あたり求人サイト掲載費用</t>
  </si>
  <si>
    <t>平均掲載期間</t>
  </si>
  <si>
    <t>一ヵ月あたり面接人数</t>
  </si>
  <si>
    <t>一人あたり平均面接時間</t>
  </si>
  <si>
    <t>求人</t>
  </si>
  <si>
    <t>人材Ⅱ</t>
  </si>
  <si>
    <t>年間入社人数</t>
  </si>
  <si>
    <t>※一人あたり研修担当職員数</t>
  </si>
  <si>
    <t>一日あたり研修時間</t>
  </si>
  <si>
    <t>研修期間日数</t>
  </si>
  <si>
    <t>新人研修</t>
  </si>
  <si>
    <t>人材III</t>
  </si>
  <si>
    <t>研修回数/年</t>
  </si>
  <si>
    <t>平均参加費/回</t>
  </si>
  <si>
    <t>外部研修</t>
  </si>
  <si>
    <t>※新人一人あたりに研修担当する職員総数</t>
  </si>
  <si>
    <t>【アクシデントコスト】</t>
  </si>
  <si>
    <t>皮膚剥離</t>
  </si>
  <si>
    <t>月間発生件数</t>
  </si>
  <si>
    <t>一件あたり処置時間</t>
  </si>
  <si>
    <t>一件あたり報告書作成時間</t>
  </si>
  <si>
    <t>褥瘡</t>
  </si>
  <si>
    <t>骨折</t>
  </si>
  <si>
    <t>※通院</t>
  </si>
  <si>
    <t>一件あたり通院介助時間</t>
  </si>
  <si>
    <t>一件あたり介助者数</t>
  </si>
  <si>
    <t>※入院</t>
  </si>
  <si>
    <t>年間発生件数</t>
  </si>
  <si>
    <t>一件あたり平均入院期間</t>
  </si>
  <si>
    <t>※通院・入院・・・熱発による通院・入院もふくむ</t>
  </si>
  <si>
    <t>【その他ケアに関するコスト】</t>
  </si>
  <si>
    <t>オムツコスト　　（パッド含む）</t>
  </si>
  <si>
    <t>オムツ使用者（人）</t>
  </si>
  <si>
    <t>使用枚数/日</t>
  </si>
  <si>
    <t>オムツ単価/枚</t>
  </si>
  <si>
    <t>オムツ交換コスト</t>
  </si>
  <si>
    <t>介助が必要な対象者（人）</t>
  </si>
  <si>
    <t>うち二人介助を要する対象者（人）</t>
  </si>
  <si>
    <t>一人当たりの介助所要時間/分</t>
  </si>
  <si>
    <t>介助対象者一人当たりの交換回数/日</t>
  </si>
  <si>
    <t>食事介助コスト</t>
  </si>
  <si>
    <t>食事介助に付くスタッフ（人）/回</t>
  </si>
  <si>
    <t>介助対象者一人当たりの所要時間/分</t>
  </si>
  <si>
    <t>介助対象者一人当たりの介助回数/日</t>
  </si>
  <si>
    <t>【腰痛コスト】</t>
  </si>
  <si>
    <t>種類</t>
  </si>
  <si>
    <t>平均分単価（円）</t>
  </si>
  <si>
    <t>移乗介助対象者（人）</t>
  </si>
  <si>
    <t>うち二人介助を要する対象者数（人）</t>
  </si>
  <si>
    <t>のべ介助者数（人）/日</t>
  </si>
  <si>
    <t>必要コスト/月</t>
  </si>
  <si>
    <t>必要コスト/年</t>
  </si>
  <si>
    <t>コスト合計/月</t>
  </si>
  <si>
    <t>コスト合計/年</t>
  </si>
  <si>
    <t>求人広告</t>
  </si>
  <si>
    <t>一ヵ月あたり求人サイト掲載費用/月</t>
  </si>
  <si>
    <t>掲載期間（月）/年</t>
  </si>
  <si>
    <t>総コスト/年</t>
  </si>
  <si>
    <t>面接</t>
  </si>
  <si>
    <t>一ヵ月あたり面接人数（人）/月</t>
  </si>
  <si>
    <t>一人あたり平均面接時間（分）</t>
  </si>
  <si>
    <t>面接コスト/月</t>
  </si>
  <si>
    <t>新人研修（OJT）</t>
  </si>
  <si>
    <t>年間入社人数（人）/年</t>
  </si>
  <si>
    <t>一人あたり研修担当職員数/人</t>
  </si>
  <si>
    <t>一日あたり研修時間（分）/日</t>
  </si>
  <si>
    <t>研修期間日数（日）</t>
  </si>
  <si>
    <t>研修コスト/入社一人</t>
  </si>
  <si>
    <t>発生件数/月</t>
  </si>
  <si>
    <t>一件あたり処置時間（分）/件</t>
  </si>
  <si>
    <t>一件あたり報告書作成時間（分）/件</t>
  </si>
  <si>
    <t>通院</t>
  </si>
  <si>
    <t>一件あたり通院介助時間（分）/件</t>
  </si>
  <si>
    <t>一件あたり介助者数（人）/件</t>
  </si>
  <si>
    <t>入院</t>
  </si>
  <si>
    <t>発生件数/年</t>
  </si>
  <si>
    <t>一件あたり平均入院期間（日）/件</t>
  </si>
  <si>
    <t>損失コスト/年</t>
  </si>
  <si>
    <t>一日あたり総使用枚数/(人)</t>
  </si>
  <si>
    <t>一枚あたりオムツ単価/枚</t>
  </si>
  <si>
    <t>介助対象者一人当たりの介助所要時間（分）</t>
  </si>
  <si>
    <t>介護職員数</t>
  </si>
  <si>
    <t>年間サービス活動収益（売上）</t>
  </si>
  <si>
    <t>人件費率</t>
  </si>
  <si>
    <t>低下能力係数</t>
  </si>
  <si>
    <t>損失コスト</t>
  </si>
  <si>
    <t>月間総コスト</t>
  </si>
  <si>
    <t>年間総コスト</t>
  </si>
</sst>
</file>

<file path=xl/styles.xml><?xml version="1.0" encoding="utf-8"?>
<styleSheet xmlns="http://schemas.openxmlformats.org/spreadsheetml/2006/main" xml:space="preserve">
  <numFmts count="15">
    <numFmt numFmtId="164" formatCode="&quot;¥&quot;#,##0;&quot;¥&quot;\-#,##0"/>
    <numFmt numFmtId="165" formatCode="0&quot;人&quot;"/>
    <numFmt numFmtId="166" formatCode="0&quot;分&quot;"/>
    <numFmt numFmtId="167" formatCode="0&quot;回&quot;"/>
    <numFmt numFmtId="168" formatCode="0&quot;円&quot;"/>
    <numFmt numFmtId="169" formatCode="0&quot;か&quot;&quot;月&quot;"/>
    <numFmt numFmtId="170" formatCode="0&quot;日&quot;"/>
    <numFmt numFmtId="171" formatCode="0&quot;件&quot;"/>
    <numFmt numFmtId="172" formatCode="0&quot;枚&quot;"/>
    <numFmt numFmtId="173" formatCode="0&quot;％&quot;"/>
    <numFmt numFmtId="174" formatCode="0.0&quot;件&quot;"/>
    <numFmt numFmtId="175" formatCode="&quot;¥&quot;#,##0.00;&quot;¥&quot;\-#,##0.00"/>
    <numFmt numFmtId="176" formatCode="0&quot;%&quot;"/>
    <numFmt numFmtId="177" formatCode="#,##0_ "/>
    <numFmt numFmtId="178" formatCode="#,###,###,##0&quot;円&quot;"/>
  </numFmts>
  <fonts count="13">
    <font>
      <b val="0"/>
      <i val="0"/>
      <strike val="0"/>
      <u val="none"/>
      <sz val="11"/>
      <color rgb="FF000000"/>
      <name val="游ゴシック"/>
    </font>
    <font>
      <b val="0"/>
      <i val="0"/>
      <strike val="0"/>
      <u val="none"/>
      <sz val="16"/>
      <color rgb="FF000000"/>
      <name val="游ゴシック"/>
    </font>
    <font>
      <b val="0"/>
      <i val="0"/>
      <strike val="0"/>
      <u val="none"/>
      <sz val="9"/>
      <color rgb="FF000000"/>
      <name val="游ゴシック"/>
    </font>
    <font>
      <b val="0"/>
      <i val="0"/>
      <strike val="0"/>
      <u val="none"/>
      <sz val="9"/>
      <color rgb="FF000000"/>
      <name val="ＭＳ Ｐゴシック"/>
    </font>
    <font>
      <b val="0"/>
      <i val="0"/>
      <strike val="0"/>
      <u val="none"/>
      <sz val="11"/>
      <color rgb="FFFF0000"/>
      <name val="游ゴシック"/>
    </font>
    <font>
      <b val="0"/>
      <i val="0"/>
      <strike val="0"/>
      <u val="none"/>
      <sz val="12"/>
      <color rgb="FF000000"/>
      <name val="游ゴシック"/>
    </font>
    <font>
      <b val="0"/>
      <i val="0"/>
      <strike val="0"/>
      <u val="none"/>
      <sz val="10"/>
      <color rgb="FF000000"/>
      <name val="游ゴシック"/>
    </font>
    <font>
      <b val="0"/>
      <i val="0"/>
      <strike val="0"/>
      <u val="none"/>
      <sz val="14"/>
      <color rgb="FF000000"/>
      <name val="游ゴシック"/>
    </font>
    <font>
      <b val="1"/>
      <i val="0"/>
      <strike val="0"/>
      <u val="none"/>
      <sz val="20"/>
      <color rgb="FF000000"/>
      <name val="游ゴシック"/>
    </font>
    <font>
      <b val="1"/>
      <i val="0"/>
      <strike val="0"/>
      <u val="none"/>
      <sz val="11"/>
      <color rgb="FFFFFFFF"/>
      <name val="游ゴシック"/>
    </font>
    <font>
      <b val="1"/>
      <i val="0"/>
      <strike val="0"/>
      <u val="none"/>
      <sz val="14"/>
      <color rgb="FF000000"/>
      <name val="游ゴシック"/>
    </font>
    <font>
      <b val="1"/>
      <i val="0"/>
      <strike val="0"/>
      <u val="none"/>
      <sz val="11"/>
      <color rgb="FF000000"/>
      <name val="游ゴシック"/>
    </font>
    <font>
      <b val="1"/>
      <i val="0"/>
      <strike val="0"/>
      <u val="none"/>
      <sz val="8"/>
      <color rgb="FF000000"/>
      <name val="游ゴシック"/>
    </font>
  </fonts>
  <fills count="16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E29500"/>
        <bgColor rgb="FFFFFFFF"/>
      </patternFill>
    </fill>
    <fill>
      <patternFill patternType="solid">
        <fgColor rgb="FF6066A3"/>
        <bgColor rgb="FFFFFFFF"/>
      </patternFill>
    </fill>
    <fill>
      <patternFill patternType="solid">
        <fgColor rgb="FFDEE2F2"/>
        <bgColor rgb="FFFFFFFF"/>
      </patternFill>
    </fill>
    <fill>
      <patternFill patternType="solid">
        <fgColor rgb="FFFFE59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E7D5E8"/>
        <bgColor rgb="FFFFFFFF"/>
      </patternFill>
    </fill>
    <fill>
      <patternFill patternType="solid">
        <fgColor rgb="FFFADCE2"/>
        <bgColor rgb="FFFFFFFF"/>
      </patternFill>
    </fill>
    <fill>
      <patternFill patternType="solid">
        <fgColor rgb="FFD4ECF3"/>
        <bgColor rgb="FFFFFFFF"/>
      </patternFill>
    </fill>
    <fill>
      <patternFill patternType="solid">
        <fgColor rgb="FF2EB6AA"/>
        <bgColor rgb="FFFFFFFF"/>
      </patternFill>
    </fill>
    <fill>
      <patternFill patternType="solid">
        <fgColor rgb="FF718CC7"/>
        <bgColor rgb="FFFFFFFF"/>
      </patternFill>
    </fill>
    <fill>
      <patternFill patternType="solid">
        <fgColor rgb="FFB077B0"/>
        <bgColor rgb="FFFFFFFF"/>
      </patternFill>
    </fill>
    <fill>
      <patternFill patternType="solid">
        <fgColor rgb="FFEC6D88"/>
        <bgColor rgb="FFFFFFFF"/>
      </patternFill>
    </fill>
  </fills>
  <borders count="9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bottom style="thin">
        <color rgb="FF000000"/>
      </bottom>
    </border>
    <border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hair">
        <color rgb="FF000000"/>
      </top>
      <bottom style="thin">
        <color rgb="FF000000"/>
      </bottom>
    </border>
    <border>
      <top style="thin">
        <color rgb="FFFFFFFF"/>
      </top>
      <bottom style="thin">
        <color rgb="FFFFFFFF"/>
      </bottom>
    </border>
    <border>
      <top style="thin">
        <color rgb="FFFFFFFF"/>
      </top>
    </border>
    <border>
      <left style="medium">
        <color rgb="FFE29500"/>
      </left>
      <top style="medium">
        <color rgb="FFE29500"/>
      </top>
    </border>
    <border>
      <left style="medium">
        <color rgb="FFE29500"/>
      </left>
      <bottom style="medium">
        <color rgb="FFE29500"/>
      </bottom>
    </border>
    <border>
      <left style="medium">
        <color rgb="FF6066A3"/>
      </left>
      <right style="thin">
        <color rgb="FF000000"/>
      </right>
      <top style="thin">
        <color rgb="FFFFFFFF"/>
      </top>
      <bottom style="thin">
        <color rgb="FFFFFFFF"/>
      </bottom>
    </border>
    <border>
      <left style="medium">
        <color rgb="FF6066A3"/>
      </left>
      <right style="thin">
        <color rgb="FF000000"/>
      </right>
      <top style="thin">
        <color rgb="FFFFFFFF"/>
      </top>
      <bottom style="medium">
        <color rgb="FF6066A3"/>
      </bottom>
    </border>
    <border>
      <left style="thick">
        <color rgb="FF163B85"/>
      </left>
      <right style="medium">
        <color rgb="FF000000"/>
      </right>
      <top style="thick">
        <color rgb="FF163B85"/>
      </top>
    </border>
    <border>
      <right style="thick">
        <color rgb="FF163B85"/>
      </right>
      <top style="thick">
        <color rgb="FF163B85"/>
      </top>
    </border>
    <border>
      <left style="thick">
        <color rgb="FF163B85"/>
      </left>
      <right style="medium">
        <color rgb="FF000000"/>
      </right>
      <bottom style="thick">
        <color rgb="FF163B85"/>
      </bottom>
    </border>
    <border>
      <right style="thick">
        <color rgb="FF163B85"/>
      </right>
      <bottom style="thick">
        <color rgb="FF163B85"/>
      </bottom>
    </border>
    <border>
      <left style="thin">
        <color rgb="FF000000"/>
      </left>
      <right style="thin">
        <color rgb="FF000000"/>
      </right>
      <top style="medium">
        <color rgb="FFE29500"/>
      </top>
      <bottom style="thin">
        <color rgb="FF000000"/>
      </bottom>
    </border>
    <border>
      <left style="thin">
        <color rgb="FF000000"/>
      </left>
      <right style="medium">
        <color rgb="FFE29500"/>
      </right>
      <top style="medium">
        <color rgb="FFE295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E29500"/>
      </bottom>
    </border>
    <border>
      <left style="thin">
        <color rgb="FF000000"/>
      </left>
      <right style="medium">
        <color rgb="FFE29500"/>
      </right>
      <top style="thin">
        <color rgb="FF000000"/>
      </top>
      <bottom style="medium">
        <color rgb="FFE29500"/>
      </bottom>
    </border>
    <border>
      <left style="thin">
        <color rgb="FF000000"/>
      </left>
      <right style="thin">
        <color rgb="FF000000"/>
      </right>
      <top style="medium">
        <color rgb="FF2EB6AA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2EB6AA"/>
      </bottom>
    </border>
    <border>
      <right style="thin">
        <color rgb="FF000000"/>
      </right>
      <top style="medium">
        <color rgb="FFEC6D88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EC6D88"/>
      </bottom>
    </border>
    <border>
      <left style="thin">
        <color rgb="FF000000"/>
      </left>
      <right style="thin">
        <color rgb="FF000000"/>
      </right>
      <top style="medium">
        <color rgb="FF718CC7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718CC7"/>
      </bottom>
    </border>
    <border>
      <left style="thin">
        <color rgb="FF000000"/>
      </left>
      <right style="thin">
        <color rgb="FF000000"/>
      </right>
      <top style="medium">
        <color rgb="FFB077B0"/>
      </top>
      <bottom style="thin">
        <color rgb="FF000000"/>
      </bottom>
    </border>
    <border>
      <left style="thin">
        <color rgb="FF000000"/>
      </left>
      <right style="medium">
        <color rgb="FFB077B0"/>
      </right>
      <top style="medium">
        <color rgb="FFB077B0"/>
      </top>
      <bottom style="thin">
        <color rgb="FF000000"/>
      </bottom>
    </border>
    <border>
      <left style="thin">
        <color rgb="FF000000"/>
      </left>
      <right style="medium">
        <color rgb="FFB077B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B077B0"/>
      </bottom>
    </border>
    <border>
      <left style="medium">
        <color rgb="FFB077B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B077B0"/>
      </left>
      <right style="thin">
        <color rgb="FF000000"/>
      </right>
      <top style="thin">
        <color rgb="FF000000"/>
      </top>
      <bottom style="medium">
        <color rgb="FFB077B0"/>
      </bottom>
    </border>
    <border>
      <left style="thin">
        <color rgb="FF000000"/>
      </left>
      <right style="medium">
        <color rgb="FFB077B0"/>
      </right>
      <top style="thin">
        <color rgb="FF000000"/>
      </top>
      <bottom style="medium">
        <color rgb="FFB077B0"/>
      </bottom>
    </border>
    <border>
      <left style="thin">
        <color rgb="FF000000"/>
      </left>
      <right style="medium">
        <color rgb="FF6066A3"/>
      </right>
      <top style="thin">
        <color rgb="FF000000"/>
      </top>
      <bottom style="thin">
        <color rgb="FF000000"/>
      </bottom>
    </border>
    <border>
      <left style="medium">
        <color rgb="FF6066A3"/>
      </left>
      <right style="thin">
        <color rgb="FF000000"/>
      </right>
      <top style="medium">
        <color rgb="FFFFFFFF"/>
      </top>
      <bottom style="thin">
        <color rgb="FFFFFFFF"/>
      </bottom>
    </border>
    <border>
      <left style="medium">
        <color rgb="FF6066A3"/>
      </left>
      <right style="thin">
        <color rgb="FF000000"/>
      </right>
      <top style="thick">
        <color rgb="FF6066A3"/>
      </top>
      <bottom style="thin">
        <color rgb="FFFFFFFF"/>
      </bottom>
    </border>
    <border>
      <left style="medium">
        <color rgb="FF6066A3"/>
      </left>
      <right style="thin">
        <color rgb="FF000000"/>
      </right>
      <top style="thin">
        <color rgb="FFFFFFFF"/>
      </top>
      <bottom style="medium">
        <color rgb="FFFFFFFF"/>
      </bottom>
    </border>
    <border>
      <left style="thin">
        <color rgb="FF000000"/>
      </left>
      <right style="medium">
        <color rgb="FF6066A3"/>
      </right>
      <top style="thin">
        <color rgb="FF000000"/>
      </top>
      <bottom style="medium">
        <color rgb="FF6066A3"/>
      </bottom>
    </border>
    <border>
      <left style="thin">
        <color rgb="FF000000"/>
      </left>
      <right style="medium">
        <color rgb="FF6066A3"/>
      </right>
      <bottom style="thin">
        <color rgb="FF000000"/>
      </bottom>
    </border>
    <border>
      <left style="thin">
        <color rgb="FF000000"/>
      </left>
      <right style="medium">
        <color rgb="FF6066A3"/>
      </right>
      <top style="thick">
        <color rgb="FF6066A3"/>
      </top>
      <bottom style="thin">
        <color rgb="FF000000"/>
      </bottom>
    </border>
    <border>
      <left style="thin">
        <color rgb="FF000000"/>
      </left>
      <right style="medium">
        <color rgb="FF718CC7"/>
      </right>
      <top style="medium">
        <color rgb="FF718CC7"/>
      </top>
      <bottom style="thin">
        <color rgb="FF000000"/>
      </bottom>
    </border>
    <border>
      <left style="thin">
        <color rgb="FF000000"/>
      </left>
      <right style="medium">
        <color rgb="FF718CC7"/>
      </right>
      <top style="thin">
        <color rgb="FF000000"/>
      </top>
      <bottom style="thin">
        <color rgb="FF000000"/>
      </bottom>
    </border>
    <border>
      <left style="medium">
        <color rgb="FF718CC7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718CC7"/>
      </left>
      <right style="thin">
        <color rgb="FF000000"/>
      </right>
      <top style="thin">
        <color rgb="FF000000"/>
      </top>
      <bottom style="medium">
        <color rgb="FF718CC7"/>
      </bottom>
    </border>
    <border>
      <left style="thin">
        <color rgb="FF000000"/>
      </left>
      <right style="medium">
        <color rgb="FF718CC7"/>
      </right>
      <top style="thin">
        <color rgb="FF000000"/>
      </top>
      <bottom style="medium">
        <color rgb="FF718CC7"/>
      </bottom>
    </border>
    <border>
      <left style="thin">
        <color rgb="FF000000"/>
      </left>
      <right style="thin">
        <color rgb="FF000000"/>
      </right>
      <top style="medium">
        <color rgb="FFEC6D88"/>
      </top>
      <bottom style="thin">
        <color rgb="FF000000"/>
      </bottom>
    </border>
    <border>
      <left style="thin">
        <color rgb="FF000000"/>
      </left>
      <right style="medium">
        <color rgb="FFEC6D88"/>
      </right>
      <top style="medium">
        <color rgb="FFEC6D88"/>
      </top>
      <bottom style="thin">
        <color rgb="FF000000"/>
      </bottom>
    </border>
    <border>
      <left style="thin">
        <color rgb="FF000000"/>
      </left>
      <right style="medium">
        <color rgb="FFEC6D88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EC6D88"/>
      </right>
      <top style="thin">
        <color rgb="FF000000"/>
      </top>
    </border>
    <border>
      <left style="medium">
        <color rgb="FFEC6D88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EC6D88"/>
      </left>
      <right style="thin">
        <color rgb="FF000000"/>
      </right>
      <top style="thin">
        <color rgb="FF000000"/>
      </top>
      <bottom style="medium">
        <color rgb="FFEC6D88"/>
      </bottom>
    </border>
    <border>
      <left style="thin">
        <color rgb="FF000000"/>
      </left>
      <right style="medium">
        <color rgb="FFEC6D88"/>
      </right>
      <top style="thin">
        <color rgb="FF000000"/>
      </top>
      <bottom style="medium">
        <color rgb="FFEC6D88"/>
      </bottom>
    </border>
    <border>
      <left style="thin">
        <color rgb="FF000000"/>
      </left>
      <right style="medium">
        <color rgb="FF2EB6AA"/>
      </right>
      <top style="medium">
        <color rgb="FF2EB6AA"/>
      </top>
      <bottom style="thin">
        <color rgb="FF000000"/>
      </bottom>
    </border>
    <border>
      <left style="thin">
        <color rgb="FF000000"/>
      </left>
      <right style="medium">
        <color rgb="FF2EB6AA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2EB6AA"/>
      </right>
      <top style="thin">
        <color rgb="FF000000"/>
      </top>
    </border>
    <border>
      <left style="medium">
        <color rgb="FF2EB6AA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2EB6AA"/>
      </left>
      <right style="thin">
        <color rgb="FF000000"/>
      </right>
      <top style="thin">
        <color rgb="FF000000"/>
      </top>
      <bottom style="medium">
        <color rgb="FF2EB6AA"/>
      </bottom>
    </border>
    <border>
      <left style="thin">
        <color rgb="FF000000"/>
      </left>
      <right style="medium">
        <color rgb="FF2EB6AA"/>
      </right>
      <top style="thin">
        <color rgb="FF000000"/>
      </top>
      <bottom style="medium">
        <color rgb="FF2EB6AA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top style="hair">
        <color rgb="FF000000"/>
      </top>
      <bottom style="thin">
        <color rgb="FF000000"/>
      </bottom>
    </border>
    <border>
      <top style="hair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hair">
        <color rgb="FF000000"/>
      </bottom>
    </border>
    <border>
      <top style="thin">
        <color rgb="FF000000"/>
      </top>
      <bottom style="hair">
        <color rgb="FF000000"/>
      </bottom>
    </border>
    <border>
      <left style="medium">
        <color rgb="FF2EB6AA"/>
      </left>
      <right style="thin">
        <color rgb="FF000000"/>
      </right>
      <top style="thin">
        <color rgb="FF000000"/>
      </top>
      <bottom style="hair">
        <color rgb="FF000000"/>
      </bottom>
    </border>
    <border>
      <left style="medium">
        <color rgb="FF2EB6AA"/>
      </left>
      <right style="thin">
        <color rgb="FF000000"/>
      </right>
      <top style="hair">
        <color rgb="FF000000"/>
      </top>
      <bottom style="medium">
        <color rgb="FF2EB6AA"/>
      </bottom>
    </border>
    <border>
      <left style="medium">
        <color rgb="FF718CC7"/>
      </left>
      <right style="thin">
        <color rgb="FF000000"/>
      </right>
      <top style="medium">
        <color rgb="FFFFFFFF"/>
      </top>
      <bottom style="medium">
        <color rgb="FFFFFFFF"/>
      </bottom>
    </border>
    <border>
      <left style="medium">
        <color rgb="FF718CC7"/>
      </left>
      <right style="thin">
        <color rgb="FF000000"/>
      </right>
      <top style="medium">
        <color rgb="FF718CC7"/>
      </top>
      <bottom style="medium">
        <color rgb="FFFFFFFF"/>
      </bottom>
    </border>
    <border>
      <left style="medium">
        <color rgb="FF718CC7"/>
      </left>
      <right style="thin">
        <color rgb="FF000000"/>
      </right>
      <top style="medium">
        <color rgb="FFFFFFFF"/>
      </top>
      <bottom style="medium">
        <color rgb="FF718CC7"/>
      </bottom>
    </border>
    <border>
      <left style="medium">
        <color rgb="FFB077B0"/>
      </left>
      <right style="thin">
        <color rgb="FF000000"/>
      </right>
      <top style="medium">
        <color rgb="FFB077B0"/>
      </top>
      <bottom style="medium">
        <color rgb="FFFFFFFF"/>
      </bottom>
    </border>
    <border>
      <left style="medium">
        <color rgb="FFB077B0"/>
      </left>
      <right style="thin">
        <color rgb="FF000000"/>
      </right>
      <top style="medium">
        <color rgb="FFFFFFFF"/>
      </top>
      <bottom style="medium">
        <color rgb="FFFFFFFF"/>
      </bottom>
    </border>
    <border>
      <left style="medium">
        <color rgb="FFB077B0"/>
      </left>
      <right style="thin">
        <color rgb="FF000000"/>
      </right>
      <top style="medium">
        <color rgb="FFFFFFFF"/>
      </top>
      <bottom style="medium">
        <color rgb="FFB077B0"/>
      </bottom>
    </border>
    <border>
      <left style="medium">
        <color rgb="FF2EB6AA"/>
      </left>
      <right style="thin">
        <color rgb="FF000000"/>
      </right>
      <top style="thin">
        <color rgb="FF000000"/>
      </top>
    </border>
    <border>
      <left style="medium">
        <color rgb="FF2EB6AA"/>
      </left>
      <right style="thin">
        <color rgb="FF000000"/>
      </right>
    </border>
    <border>
      <left style="medium">
        <color rgb="FF2EB6AA"/>
      </left>
      <right style="thin">
        <color rgb="FF000000"/>
      </right>
      <top style="medium">
        <color rgb="FF2EB6AA"/>
      </top>
      <bottom style="hair">
        <color rgb="FF000000"/>
      </bottom>
    </border>
    <border>
      <left style="medium">
        <color rgb="FF2EB6AA"/>
      </left>
      <right style="thin">
        <color rgb="FF000000"/>
      </right>
      <top style="hair">
        <color rgb="FF000000"/>
      </top>
      <bottom style="thin">
        <color rgb="FF000000"/>
      </bottom>
    </border>
    <border>
      <left style="medium">
        <color rgb="FFEC6D88"/>
      </left>
      <right style="thin">
        <color rgb="FF000000"/>
      </right>
      <top style="medium">
        <color rgb="FFEC6D88"/>
      </top>
      <bottom style="medium">
        <color rgb="FFFFFFFF"/>
      </bottom>
    </border>
    <border>
      <left style="medium">
        <color rgb="FFEC6D88"/>
      </left>
      <right style="thin">
        <color rgb="FF000000"/>
      </right>
      <top style="medium">
        <color rgb="FFFFFFFF"/>
      </top>
      <bottom style="medium">
        <color rgb="FFFFFFFF"/>
      </bottom>
    </border>
    <border>
      <left style="medium">
        <color rgb="FFEC6D88"/>
      </left>
      <right style="thin">
        <color rgb="FF000000"/>
      </right>
      <top style="medium">
        <color rgb="FFFFFFFF"/>
      </top>
      <bottom style="medium">
        <color rgb="FFEC6D88"/>
      </bottom>
    </border>
  </borders>
  <cellStyleXfs count="1">
    <xf numFmtId="0" fontId="0" fillId="0" borderId="0"/>
  </cellStyleXfs>
  <cellXfs count="254">
    <xf xfId="0" fontId="0" numFmtId="0" fillId="0" borderId="0" applyFont="0" applyNumberFormat="0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1" applyBorder="0" applyAlignment="0">
      <alignment horizontal="general" vertical="center" textRotation="0" wrapText="false" shrinkToFit="false"/>
    </xf>
    <xf xfId="0" fontId="0" numFmtId="0" fillId="2" borderId="0" applyFont="0" applyNumberFormat="0" applyFill="1" applyBorder="0" applyAlignment="1">
      <alignment horizontal="right" vertical="center" textRotation="0" wrapText="false" shrinkToFit="false"/>
    </xf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0" numFmtId="164" fillId="2" borderId="0" applyFont="0" applyNumberFormat="1" applyFill="1" applyBorder="0" applyAlignment="1">
      <alignment horizontal="right" vertical="center" textRotation="0" wrapText="false" shrinkToFit="false"/>
    </xf>
    <xf xfId="0" fontId="0" numFmtId="0" fillId="2" borderId="0" applyFont="0" applyNumberFormat="0" applyFill="1" applyBorder="0" applyAlignment="0">
      <alignment horizontal="general" vertical="center" textRotation="0" wrapText="false" shrinkToFit="false"/>
    </xf>
    <xf xfId="0" fontId="0" numFmtId="164" fillId="2" borderId="0" applyFont="0" applyNumberFormat="1" applyFill="1" applyBorder="0" applyAlignment="0">
      <alignment horizontal="general" vertical="center" textRotation="0" wrapText="false" shrinkToFit="false"/>
    </xf>
    <xf xfId="0" fontId="0" numFmtId="164" fillId="2" borderId="0" applyFont="0" applyNumberFormat="1" applyFill="1" applyBorder="0" applyAlignment="1">
      <alignment horizontal="right" vertical="center" textRotation="0" wrapText="false" shrinkToFit="false"/>
    </xf>
    <xf xfId="0" fontId="0" numFmtId="0" fillId="2" borderId="0" applyFont="0" applyNumberFormat="0" applyFill="1" applyBorder="0" applyAlignment="1">
      <alignment horizontal="left" vertical="center" textRotation="0" wrapText="false" shrinkToFit="false"/>
    </xf>
    <xf xfId="0" fontId="0" numFmtId="0" fillId="2" borderId="0" applyFont="0" applyNumberFormat="0" applyFill="1" applyBorder="0" applyAlignment="0">
      <alignment horizontal="general" vertical="center" textRotation="0" wrapText="false" shrinkToFit="false"/>
    </xf>
    <xf xfId="0" fontId="0" numFmtId="0" fillId="2" borderId="0" applyFont="0" applyNumberFormat="0" applyFill="1" applyBorder="0" applyAlignment="0">
      <alignment horizontal="general" vertical="center" textRotation="0" wrapText="false" shrinkToFit="false"/>
    </xf>
    <xf xfId="0" fontId="0" numFmtId="0" fillId="2" borderId="0" applyFont="0" applyNumberFormat="0" applyFill="1" applyBorder="0" applyAlignment="0">
      <alignment horizontal="general" vertical="center" textRotation="0" wrapText="false" shrinkToFit="false"/>
    </xf>
    <xf xfId="0" fontId="1" numFmtId="0" fillId="2" borderId="0" applyFont="1" applyNumberFormat="0" applyFill="1" applyBorder="0" applyAlignment="0">
      <alignment horizontal="general" vertical="center" textRotation="0" wrapText="false" shrinkToFit="false"/>
    </xf>
    <xf xfId="0" fontId="0" numFmtId="0" fillId="2" borderId="0" applyFont="0" applyNumberFormat="0" applyFill="1" applyBorder="0" applyAlignment="1">
      <alignment horizontal="left" vertical="center" textRotation="0" wrapText="false" shrinkToFit="false"/>
    </xf>
    <xf xfId="0" fontId="0" numFmtId="0" fillId="0" borderId="0" applyFont="0" applyNumberFormat="0" applyFill="0" applyBorder="0" applyAlignment="1">
      <alignment horizontal="general" vertical="center" textRotation="0" wrapText="false" shrinkToFit="true"/>
    </xf>
    <xf xfId="0" fontId="2" numFmtId="0" fillId="0" borderId="1" applyFont="1" applyNumberFormat="0" applyFill="0" applyBorder="1" applyAlignment="0">
      <alignment horizontal="general" vertical="center" textRotation="0" wrapText="false" shrinkToFit="false"/>
    </xf>
    <xf xfId="0" fontId="2" numFmtId="0" fillId="0" borderId="0" applyFont="1" applyNumberFormat="0" applyFill="0" applyBorder="0" applyAlignment="0">
      <alignment horizontal="general" vertical="center" textRotation="0" wrapText="false" shrinkToFit="false"/>
    </xf>
    <xf xfId="0" fontId="3" numFmtId="0" fillId="3" borderId="1" applyFont="1" applyNumberFormat="0" applyFill="1" applyBorder="1" applyAlignment="1">
      <alignment horizontal="general" vertical="center" textRotation="0" wrapText="false" shrinkToFit="true"/>
    </xf>
    <xf xfId="0" fontId="3" numFmtId="0" fillId="3" borderId="1" applyFont="1" applyNumberFormat="0" applyFill="1" applyBorder="1" applyAlignment="1">
      <alignment horizontal="left" vertical="center" textRotation="0" wrapText="false" shrinkToFit="true"/>
    </xf>
    <xf xfId="0" fontId="3" numFmtId="0" fillId="3" borderId="1" applyFont="1" applyNumberFormat="0" applyFill="1" applyBorder="1" applyAlignment="1">
      <alignment horizontal="general" vertical="center" textRotation="0" wrapText="false" shrinkToFit="true"/>
    </xf>
    <xf xfId="0" fontId="3" numFmtId="0" fillId="3" borderId="1" applyFont="1" applyNumberFormat="0" applyFill="1" applyBorder="1" applyAlignment="0">
      <alignment horizontal="general" vertical="center" textRotation="0" wrapText="false" shrinkToFit="false"/>
    </xf>
    <xf xfId="0" fontId="3" numFmtId="0" fillId="3" borderId="1" applyFont="1" applyNumberFormat="0" applyFill="1" applyBorder="1" applyAlignment="1">
      <alignment horizontal="general" vertical="center" textRotation="0" wrapText="true" shrinkToFit="true"/>
    </xf>
    <xf xfId="0" fontId="4" numFmtId="0" fillId="0" borderId="0" applyFont="1" applyNumberFormat="0" applyFill="0" applyBorder="0" applyAlignment="1">
      <alignment horizontal="center" vertical="center" textRotation="0" wrapText="true" shrinkToFit="true"/>
    </xf>
    <xf xfId="0" fontId="0" numFmtId="0" fillId="0" borderId="2" applyFont="0" applyNumberFormat="0" applyFill="0" applyBorder="1" applyAlignment="1">
      <alignment horizontal="center" vertical="center" textRotation="0" wrapText="false" shrinkToFit="true"/>
    </xf>
    <xf xfId="0" fontId="0" numFmtId="0" fillId="0" borderId="3" applyFont="0" applyNumberFormat="0" applyFill="0" applyBorder="1" applyAlignment="1">
      <alignment horizontal="center" vertical="center" textRotation="0" wrapText="false" shrinkToFit="true"/>
    </xf>
    <xf xfId="0" fontId="0" numFmtId="0" fillId="0" borderId="4" applyFont="0" applyNumberFormat="0" applyFill="0" applyBorder="1" applyAlignment="1">
      <alignment horizontal="center" vertical="center" textRotation="0" wrapText="false" shrinkToFit="true"/>
    </xf>
    <xf xfId="0" fontId="0" numFmtId="0" fillId="0" borderId="5" applyFont="0" applyNumberFormat="0" applyFill="0" applyBorder="1" applyAlignment="1">
      <alignment horizontal="center" vertical="center" textRotation="0" wrapText="true" shrinkToFit="true"/>
    </xf>
    <xf xfId="0" fontId="0" numFmtId="0" fillId="0" borderId="5" applyFont="0" applyNumberFormat="0" applyFill="0" applyBorder="1" applyAlignment="1">
      <alignment horizontal="center" vertical="center" textRotation="0" wrapText="false" shrinkToFit="true"/>
    </xf>
    <xf xfId="0" fontId="5" numFmtId="0" fillId="0" borderId="0" applyFont="1" applyNumberFormat="0" applyFill="0" applyBorder="0" applyAlignment="1">
      <alignment horizontal="left" vertical="center" textRotation="0" wrapText="false" shrinkToFit="false"/>
    </xf>
    <xf xfId="0" fontId="6" numFmtId="0" fillId="0" borderId="0" applyFont="1" applyNumberFormat="0" applyFill="0" applyBorder="0" applyAlignment="0">
      <alignment horizontal="general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false" shrinkToFit="true"/>
    </xf>
    <xf xfId="0" fontId="0" numFmtId="0" fillId="0" borderId="6" applyFont="0" applyNumberFormat="0" applyFill="0" applyBorder="1" applyAlignment="1">
      <alignment horizontal="center" vertical="center" textRotation="0" wrapText="false" shrinkToFit="true"/>
    </xf>
    <xf xfId="0" fontId="0" numFmtId="165" fillId="0" borderId="6" applyFont="0" applyNumberFormat="1" applyFill="0" applyBorder="1" applyAlignment="1">
      <alignment horizontal="right" vertical="center" textRotation="0" wrapText="false" shrinkToFit="true"/>
    </xf>
    <xf xfId="0" fontId="0" numFmtId="166" fillId="0" borderId="6" applyFont="0" applyNumberFormat="1" applyFill="0" applyBorder="1" applyAlignment="1">
      <alignment horizontal="right" vertical="center" textRotation="0" wrapText="false" shrinkToFit="true"/>
    </xf>
    <xf xfId="0" fontId="0" numFmtId="167" fillId="0" borderId="6" applyFont="0" applyNumberFormat="1" applyFill="0" applyBorder="1" applyAlignment="1">
      <alignment horizontal="right" vertical="center" textRotation="0" wrapText="false" shrinkToFit="true"/>
    </xf>
    <xf xfId="0" fontId="0" numFmtId="165" fillId="0" borderId="3" applyFont="0" applyNumberFormat="1" applyFill="0" applyBorder="1" applyAlignment="1">
      <alignment horizontal="right" vertical="center" textRotation="0" wrapText="false" shrinkToFit="true"/>
    </xf>
    <xf xfId="0" fontId="0" numFmtId="166" fillId="0" borderId="3" applyFont="0" applyNumberFormat="1" applyFill="0" applyBorder="1" applyAlignment="1">
      <alignment horizontal="right" vertical="center" textRotation="0" wrapText="false" shrinkToFit="true"/>
    </xf>
    <xf xfId="0" fontId="0" numFmtId="167" fillId="0" borderId="3" applyFont="0" applyNumberFormat="1" applyFill="0" applyBorder="1" applyAlignment="1">
      <alignment horizontal="right" vertical="center" textRotation="0" wrapText="false" shrinkToFit="true"/>
    </xf>
    <xf xfId="0" fontId="0" numFmtId="165" fillId="0" borderId="5" applyFont="0" applyNumberFormat="1" applyFill="0" applyBorder="1" applyAlignment="1">
      <alignment horizontal="right" vertical="center" textRotation="0" wrapText="false" shrinkToFit="true"/>
    </xf>
    <xf xfId="0" fontId="0" numFmtId="166" fillId="0" borderId="5" applyFont="0" applyNumberFormat="1" applyFill="0" applyBorder="1" applyAlignment="1">
      <alignment horizontal="right" vertical="center" textRotation="0" wrapText="false" shrinkToFit="true"/>
    </xf>
    <xf xfId="0" fontId="0" numFmtId="167" fillId="0" borderId="5" applyFont="0" applyNumberFormat="1" applyFill="0" applyBorder="1" applyAlignment="1">
      <alignment horizontal="right" vertical="center" textRotation="0" wrapText="false" shrinkToFit="true"/>
    </xf>
    <xf xfId="0" fontId="0" numFmtId="0" fillId="0" borderId="0" applyFont="0" applyNumberFormat="0" applyFill="0" applyBorder="0" applyAlignment="1">
      <alignment horizontal="center" vertical="center" textRotation="0" wrapText="false" shrinkToFit="true"/>
    </xf>
    <xf xfId="0" fontId="5" numFmtId="0" fillId="0" borderId="0" applyFont="1" applyNumberFormat="0" applyFill="0" applyBorder="0" applyAlignment="0">
      <alignment horizontal="general" vertical="center" textRotation="0" wrapText="false" shrinkToFit="false"/>
    </xf>
    <xf xfId="0" fontId="0" numFmtId="168" fillId="0" borderId="1" applyFont="0" applyNumberFormat="1" applyFill="0" applyBorder="1" applyAlignment="1">
      <alignment horizontal="right" vertical="center" textRotation="0" wrapText="false" shrinkToFit="true"/>
    </xf>
    <xf xfId="0" fontId="0" numFmtId="169" fillId="0" borderId="1" applyFont="0" applyNumberFormat="1" applyFill="0" applyBorder="1" applyAlignment="1">
      <alignment horizontal="right" vertical="center" textRotation="0" wrapText="false" shrinkToFit="true"/>
    </xf>
    <xf xfId="0" fontId="0" numFmtId="165" fillId="0" borderId="1" applyFont="0" applyNumberFormat="1" applyFill="0" applyBorder="1" applyAlignment="1">
      <alignment horizontal="right" vertical="center" textRotation="0" wrapText="false" shrinkToFit="true"/>
    </xf>
    <xf xfId="0" fontId="0" numFmtId="166" fillId="0" borderId="1" applyFont="0" applyNumberFormat="1" applyFill="0" applyBorder="1" applyAlignment="1">
      <alignment horizontal="right" vertical="center" textRotation="0" wrapText="false" shrinkToFit="true"/>
    </xf>
    <xf xfId="0" fontId="0" numFmtId="170" fillId="0" borderId="1" applyFont="0" applyNumberFormat="1" applyFill="0" applyBorder="1" applyAlignment="1">
      <alignment horizontal="right" vertical="center" textRotation="0" wrapText="false" shrinkToFit="true"/>
    </xf>
    <xf xfId="0" fontId="0" numFmtId="165" fillId="0" borderId="1" applyFont="0" applyNumberFormat="1" applyFill="0" applyBorder="1" applyAlignment="1">
      <alignment horizontal="center" vertical="center" textRotation="0" wrapText="false" shrinkToFit="true"/>
    </xf>
    <xf xfId="0" fontId="0" numFmtId="167" fillId="0" borderId="1" applyFont="0" applyNumberFormat="1" applyFill="0" applyBorder="1" applyAlignment="1">
      <alignment horizontal="right" vertical="center" textRotation="0" wrapText="false" shrinkToFit="true"/>
    </xf>
    <xf xfId="0" fontId="0" numFmtId="165" fillId="0" borderId="0" applyFont="0" applyNumberFormat="1" applyFill="0" applyBorder="0" applyAlignment="1">
      <alignment horizontal="right" vertical="center" textRotation="0" wrapText="false" shrinkToFit="true"/>
    </xf>
    <xf xfId="0" fontId="0" numFmtId="166" fillId="0" borderId="0" applyFont="0" applyNumberFormat="1" applyFill="0" applyBorder="0" applyAlignment="1">
      <alignment horizontal="right" vertical="center" textRotation="0" wrapText="false" shrinkToFit="true"/>
    </xf>
    <xf xfId="0" fontId="0" numFmtId="170" fillId="0" borderId="0" applyFont="0" applyNumberFormat="1" applyFill="0" applyBorder="0" applyAlignment="1">
      <alignment horizontal="right" vertical="center" textRotation="0" wrapText="false" shrinkToFit="true"/>
    </xf>
    <xf xfId="0" fontId="0" numFmtId="0" fillId="0" borderId="0" applyFont="0" applyNumberFormat="0" applyFill="0" applyBorder="0" applyAlignment="1">
      <alignment horizontal="right" vertical="center" textRotation="0" wrapText="false" shrinkToFit="true"/>
    </xf>
    <xf xfId="0" fontId="0" numFmtId="0" fillId="0" borderId="0" applyFont="0" applyNumberFormat="0" applyFill="0" applyBorder="0" applyAlignment="1">
      <alignment horizontal="left" vertical="center" textRotation="0" wrapText="false" shrinkToFit="false"/>
    </xf>
    <xf xfId="0" fontId="5" numFmtId="0" fillId="0" borderId="7" applyFont="1" applyNumberFormat="0" applyFill="0" applyBorder="1" applyAlignment="0">
      <alignment horizontal="general" vertical="center" textRotation="0" wrapText="false" shrinkToFit="false"/>
    </xf>
    <xf xfId="0" fontId="7" numFmtId="0" fillId="0" borderId="7" applyFont="1" applyNumberFormat="0" applyFill="0" applyBorder="1" applyAlignment="0">
      <alignment horizontal="general" vertical="center" textRotation="0" wrapText="false" shrinkToFit="false"/>
    </xf>
    <xf xfId="0" fontId="0" numFmtId="0" fillId="0" borderId="8" applyFont="0" applyNumberFormat="0" applyFill="0" applyBorder="1" applyAlignment="1">
      <alignment horizontal="center" vertical="center" textRotation="0" wrapText="false" shrinkToFit="true"/>
    </xf>
    <xf xfId="0" fontId="0" numFmtId="0" fillId="0" borderId="9" applyFont="0" applyNumberFormat="0" applyFill="0" applyBorder="1" applyAlignment="1">
      <alignment horizontal="center" vertical="center" textRotation="0" wrapText="false" shrinkToFit="true"/>
    </xf>
    <xf xfId="0" fontId="0" numFmtId="171" fillId="0" borderId="5" applyFont="0" applyNumberFormat="1" applyFill="0" applyBorder="1" applyAlignment="1">
      <alignment horizontal="right" vertical="center" textRotation="0" wrapText="false" shrinkToFit="true"/>
    </xf>
    <xf xfId="0" fontId="0" numFmtId="170" fillId="0" borderId="5" applyFont="0" applyNumberFormat="1" applyFill="0" applyBorder="1" applyAlignment="1">
      <alignment horizontal="right" vertical="center" textRotation="0" wrapText="false" shrinkToFit="true"/>
    </xf>
    <xf xfId="0" fontId="0" numFmtId="0" fillId="0" borderId="6" applyFont="0" applyNumberFormat="0" applyFill="0" applyBorder="1" applyAlignment="1">
      <alignment horizontal="right" vertical="center" textRotation="0" wrapText="false" shrinkToFit="true"/>
    </xf>
    <xf xfId="0" fontId="0" numFmtId="172" fillId="0" borderId="5" applyFont="0" applyNumberFormat="1" applyFill="0" applyBorder="1" applyAlignment="1">
      <alignment horizontal="right" vertical="center" textRotation="0" wrapText="false" shrinkToFit="true"/>
    </xf>
    <xf xfId="0" fontId="0" numFmtId="168" fillId="0" borderId="5" applyFont="0" applyNumberFormat="1" applyFill="0" applyBorder="1" applyAlignment="1">
      <alignment horizontal="right" vertical="center" textRotation="0" wrapText="false" shrinkToFit="true"/>
    </xf>
    <xf xfId="0" fontId="0" numFmtId="0" fillId="0" borderId="5" applyFont="0" applyNumberFormat="0" applyFill="0" applyBorder="1" applyAlignment="1">
      <alignment horizontal="right" vertical="center" textRotation="0" wrapText="false" shrinkToFit="tru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0" numFmtId="0" fillId="0" borderId="1" applyFont="0" applyNumberFormat="0" applyFill="0" applyBorder="1" applyAlignment="1">
      <alignment horizontal="general" vertical="center" textRotation="0" wrapText="false" shrinkToFit="true"/>
    </xf>
    <xf xfId="0" fontId="0" numFmtId="173" fillId="0" borderId="1" applyFont="0" applyNumberFormat="1" applyFill="0" applyBorder="1" applyAlignment="1">
      <alignment horizontal="general" vertical="center" textRotation="0" wrapText="false" shrinkToFit="true"/>
    </xf>
    <xf xfId="0" fontId="0" numFmtId="174" fillId="0" borderId="10" applyFont="0" applyNumberFormat="1" applyFill="0" applyBorder="1" applyAlignment="1">
      <alignment horizontal="right" vertical="center" textRotation="0" wrapText="false" shrinkToFit="true"/>
    </xf>
    <xf xfId="0" fontId="0" numFmtId="0" fillId="0" borderId="6" applyFont="0" applyNumberFormat="0" applyFill="0" applyBorder="1" applyAlignment="1">
      <alignment horizontal="right" vertical="center" textRotation="0" wrapText="false" shrinkToFit="false"/>
    </xf>
    <xf xfId="0" fontId="0" numFmtId="0" fillId="0" borderId="6" applyFont="0" applyNumberFormat="0" applyFill="0" applyBorder="1" applyAlignment="1">
      <alignment horizontal="right" vertical="center" textRotation="0" wrapText="false" shrinkToFit="true"/>
    </xf>
    <xf xfId="0" fontId="0" numFmtId="165" fillId="0" borderId="5" applyFont="0" applyNumberFormat="1" applyFill="0" applyBorder="1" applyAlignment="1">
      <alignment horizontal="right" vertical="center" textRotation="0" wrapText="false" shrinkToFit="true"/>
    </xf>
    <xf xfId="0" fontId="0" numFmtId="166" fillId="0" borderId="5" applyFont="0" applyNumberFormat="1" applyFill="0" applyBorder="1" applyAlignment="1">
      <alignment horizontal="right" vertical="center" textRotation="0" wrapText="false" shrinkToFit="true"/>
    </xf>
    <xf xfId="0" fontId="0" numFmtId="167" fillId="0" borderId="5" applyFont="0" applyNumberFormat="1" applyFill="0" applyBorder="1" applyAlignment="1">
      <alignment horizontal="right" vertical="center" textRotation="0" wrapText="false" shrinkToFit="true"/>
    </xf>
    <xf xfId="0" fontId="8" numFmtId="0" fillId="3" borderId="0" applyFont="1" applyNumberFormat="0" applyFill="1" applyBorder="0" applyAlignment="0">
      <alignment horizontal="general" vertical="center" textRotation="0" wrapText="false" shrinkToFit="false"/>
    </xf>
    <xf xfId="0" fontId="0" numFmtId="0" fillId="3" borderId="0" applyFont="0" applyNumberFormat="0" applyFill="1" applyBorder="0" applyAlignment="0">
      <alignment horizontal="general" vertical="center" textRotation="0" wrapText="false" shrinkToFit="false"/>
    </xf>
    <xf xfId="0" fontId="8" numFmtId="0" fillId="0" borderId="0" applyFont="1" applyNumberFormat="0" applyFill="0" applyBorder="0" applyAlignment="0">
      <alignment horizontal="general" vertical="center" textRotation="0" wrapText="false" shrinkToFit="false"/>
    </xf>
    <xf xfId="0" fontId="0" numFmtId="0" fillId="0" borderId="0" applyFont="0" applyNumberFormat="0" applyFill="0" applyBorder="0" applyAlignment="0">
      <alignment horizontal="general" vertical="center" textRotation="0" wrapText="false" shrinkToFit="false"/>
    </xf>
    <xf xfId="0" fontId="0" numFmtId="0" fillId="0" borderId="11" applyFont="0" applyNumberFormat="0" applyFill="0" applyBorder="1" applyAlignment="1">
      <alignment horizontal="right" vertical="center" textRotation="0" wrapText="false" shrinkToFit="false"/>
    </xf>
    <xf xfId="0" fontId="0" numFmtId="164" fillId="0" borderId="11" applyFont="0" applyNumberFormat="1" applyFill="0" applyBorder="1" applyAlignment="0">
      <alignment horizontal="general" vertical="center" textRotation="0" wrapText="false" shrinkToFit="false"/>
    </xf>
    <xf xfId="0" fontId="0" numFmtId="0" fillId="0" borderId="11" applyFont="0" applyNumberFormat="0" applyFill="0" applyBorder="1" applyAlignment="0">
      <alignment horizontal="general" vertical="center" textRotation="0" wrapText="false" shrinkToFit="false"/>
    </xf>
    <xf xfId="0" fontId="0" numFmtId="0" fillId="0" borderId="12" applyFont="0" applyNumberFormat="0" applyFill="0" applyBorder="1" applyAlignment="0">
      <alignment horizontal="general" vertical="center" textRotation="0" wrapText="false" shrinkToFit="false"/>
    </xf>
    <xf xfId="0" fontId="0" numFmtId="0" fillId="4" borderId="13" applyFont="0" applyNumberFormat="0" applyFill="1" applyBorder="1" applyAlignment="0">
      <alignment horizontal="general" vertical="center" textRotation="0" wrapText="false" shrinkToFit="false"/>
    </xf>
    <xf xfId="0" fontId="0" numFmtId="0" fillId="4" borderId="14" applyFont="0" applyNumberFormat="0" applyFill="1" applyBorder="1" applyAlignment="0">
      <alignment horizontal="general" vertical="center" textRotation="0" wrapText="false" shrinkToFit="false"/>
    </xf>
    <xf xfId="0" fontId="9" numFmtId="0" fillId="5" borderId="15" applyFont="1" applyNumberFormat="0" applyFill="1" applyBorder="1" applyAlignment="1">
      <alignment horizontal="center" vertical="center" textRotation="0" wrapText="false" shrinkToFit="false"/>
    </xf>
    <xf xfId="0" fontId="9" numFmtId="0" fillId="5" borderId="16" applyFont="1" applyNumberFormat="0" applyFill="1" applyBorder="1" applyAlignment="1">
      <alignment horizontal="center" vertical="center" textRotation="0" wrapText="false" shrinkToFit="false"/>
    </xf>
    <xf xfId="0" fontId="10" numFmtId="0" fillId="2" borderId="17" applyFont="1" applyNumberFormat="0" applyFill="1" applyBorder="1" applyAlignment="1">
      <alignment horizontal="right" vertical="center" textRotation="0" wrapText="false" shrinkToFit="false"/>
    </xf>
    <xf xfId="0" fontId="10" numFmtId="0" fillId="2" borderId="18" applyFont="1" applyNumberFormat="0" applyFill="1" applyBorder="1" applyAlignment="1">
      <alignment horizontal="right" vertical="center" textRotation="0" wrapText="false" shrinkToFit="false"/>
    </xf>
    <xf xfId="0" fontId="0" numFmtId="175" fillId="6" borderId="19" applyFont="0" applyNumberFormat="1" applyFill="1" applyBorder="1" applyAlignment="0">
      <alignment horizontal="general" vertical="center" textRotation="0" wrapText="false" shrinkToFit="false"/>
    </xf>
    <xf xfId="0" fontId="7" numFmtId="164" fillId="6" borderId="20" applyFont="1" applyNumberFormat="1" applyFill="1" applyBorder="1" applyAlignment="0">
      <alignment horizontal="general" vertical="center" textRotation="0" wrapText="false" shrinkToFit="false"/>
    </xf>
    <xf xfId="0" fontId="11" numFmtId="0" fillId="2" borderId="21" applyFont="1" applyNumberFormat="0" applyFill="1" applyBorder="1" applyAlignment="1">
      <alignment horizontal="center" vertical="center" textRotation="0" wrapText="false" shrinkToFit="false"/>
    </xf>
    <xf xfId="0" fontId="11" numFmtId="0" fillId="0" borderId="21" applyFont="1" applyNumberFormat="0" applyFill="0" applyBorder="1" applyAlignment="1">
      <alignment horizontal="center" vertical="center" textRotation="0" wrapText="false" shrinkToFit="false"/>
    </xf>
    <xf xfId="0" fontId="11" numFmtId="0" fillId="2" borderId="22" applyFont="1" applyNumberFormat="0" applyFill="1" applyBorder="1" applyAlignment="1">
      <alignment horizontal="center" vertical="center" textRotation="0" wrapText="false" shrinkToFit="false"/>
    </xf>
    <xf xfId="0" fontId="0" numFmtId="0" fillId="2" borderId="23" applyFont="0" applyNumberFormat="0" applyFill="1" applyBorder="1" applyAlignment="1">
      <alignment horizontal="right" vertical="center" textRotation="0" wrapText="false" shrinkToFit="false"/>
    </xf>
    <xf xfId="0" fontId="0" numFmtId="164" fillId="0" borderId="23" applyFont="0" applyNumberFormat="1" applyFill="0" applyBorder="1" applyAlignment="0">
      <alignment horizontal="general" vertical="center" textRotation="0" wrapText="false" shrinkToFit="false"/>
    </xf>
    <xf xfId="0" fontId="0" numFmtId="9" fillId="0" borderId="23" applyFont="0" applyNumberFormat="1" applyFill="0" applyBorder="1" applyAlignment="1">
      <alignment horizontal="right" vertical="center" textRotation="0" wrapText="false" shrinkToFit="false"/>
    </xf>
    <xf xfId="0" fontId="0" numFmtId="176" fillId="7" borderId="23" applyFont="0" applyNumberFormat="1" applyFill="1" applyBorder="1" applyAlignment="1">
      <alignment horizontal="right" vertical="center" textRotation="0" wrapText="false" shrinkToFit="false"/>
    </xf>
    <xf xfId="0" fontId="0" numFmtId="9" fillId="0" borderId="23" applyFont="0" applyNumberFormat="1" applyFill="0" applyBorder="1" applyAlignment="0">
      <alignment horizontal="general" vertical="center" textRotation="0" wrapText="false" shrinkToFit="false"/>
    </xf>
    <xf xfId="0" fontId="0" numFmtId="164" fillId="2" borderId="24" applyFont="0" applyNumberFormat="1" applyFill="1" applyBorder="1" applyAlignment="0">
      <alignment horizontal="general" vertical="center" textRotation="0" wrapText="false" shrinkToFit="false"/>
    </xf>
    <xf xfId="0" fontId="11" numFmtId="0" fillId="3" borderId="25" applyFont="1" applyNumberFormat="0" applyFill="1" applyBorder="1" applyAlignment="1">
      <alignment horizontal="center" vertical="center" textRotation="0" wrapText="false" shrinkToFit="false"/>
    </xf>
    <xf xfId="0" fontId="0" numFmtId="0" fillId="7" borderId="1" applyFont="0" applyNumberFormat="0" applyFill="1" applyBorder="1" applyAlignment="0">
      <alignment horizontal="general" vertical="center" textRotation="0" wrapText="false" shrinkToFit="false"/>
    </xf>
    <xf xfId="0" fontId="11" numFmtId="0" fillId="3" borderId="1" applyFont="1" applyNumberFormat="0" applyFill="1" applyBorder="1" applyAlignment="1">
      <alignment horizontal="center" vertical="center" textRotation="0" wrapText="false" shrinkToFit="false"/>
    </xf>
    <xf xfId="0" fontId="11" numFmtId="0" fillId="3" borderId="1" applyFont="1" applyNumberFormat="0" applyFill="1" applyBorder="1" applyAlignment="1">
      <alignment horizontal="center" vertical="center" textRotation="0" wrapText="false" shrinkToFit="true"/>
    </xf>
    <xf xfId="0" fontId="11" numFmtId="0" fillId="3" borderId="1" applyFont="1" applyNumberFormat="0" applyFill="1" applyBorder="1" applyAlignment="1">
      <alignment horizontal="right" vertical="center" textRotation="0" wrapText="false" shrinkToFit="false"/>
    </xf>
    <xf xfId="0" fontId="0" numFmtId="0" fillId="7" borderId="1" applyFont="0" applyNumberFormat="0" applyFill="1" applyBorder="1" applyAlignment="1">
      <alignment horizontal="right" vertical="center" textRotation="0" wrapText="false" shrinkToFit="false"/>
    </xf>
    <xf xfId="0" fontId="0" numFmtId="0" fillId="0" borderId="1" applyFont="0" applyNumberFormat="0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1" applyBorder="1" applyAlignment="1">
      <alignment horizontal="right" vertical="center" textRotation="0" wrapText="false" shrinkToFit="false"/>
    </xf>
    <xf xfId="0" fontId="0" numFmtId="0" fillId="7" borderId="26" applyFont="0" applyNumberFormat="0" applyFill="1" applyBorder="1" applyAlignment="0">
      <alignment horizontal="general" vertical="center" textRotation="0" wrapText="false" shrinkToFit="false"/>
    </xf>
    <xf xfId="0" fontId="11" numFmtId="0" fillId="3" borderId="27" applyFont="1" applyNumberFormat="0" applyFill="1" applyBorder="1" applyAlignment="1">
      <alignment horizontal="center" vertical="center" textRotation="0" wrapText="false" shrinkToFit="false"/>
    </xf>
    <xf xfId="0" fontId="0" numFmtId="0" fillId="7" borderId="28" applyFont="0" applyNumberFormat="0" applyFill="1" applyBorder="1" applyAlignment="0">
      <alignment horizontal="general" vertical="center" textRotation="0" wrapText="false" shrinkToFit="false"/>
    </xf>
    <xf xfId="0" fontId="11" numFmtId="0" fillId="3" borderId="28" applyFont="1" applyNumberFormat="0" applyFill="1" applyBorder="1" applyAlignment="1">
      <alignment horizontal="center" vertical="center" textRotation="0" wrapText="false" shrinkToFit="false"/>
    </xf>
    <xf xfId="0" fontId="0" numFmtId="0" fillId="7" borderId="28" applyFont="0" applyNumberFormat="0" applyFill="1" applyBorder="1" applyAlignment="0">
      <alignment horizontal="general" vertical="center" textRotation="0" wrapText="false" shrinkToFit="false"/>
    </xf>
    <xf xfId="0" fontId="11" numFmtId="0" fillId="8" borderId="1" applyFont="1" applyNumberFormat="0" applyFill="1" applyBorder="1" applyAlignment="1">
      <alignment horizontal="center" vertical="center" textRotation="0" wrapText="false" shrinkToFit="false"/>
    </xf>
    <xf xfId="0" fontId="0" numFmtId="0" fillId="7" borderId="29" applyFont="0" applyNumberFormat="0" applyFill="1" applyBorder="1" applyAlignment="0">
      <alignment horizontal="general" vertical="center" textRotation="0" wrapText="false" shrinkToFit="false"/>
    </xf>
    <xf xfId="0" fontId="11" numFmtId="0" fillId="3" borderId="30" applyFont="1" applyNumberFormat="0" applyFill="1" applyBorder="1" applyAlignment="1">
      <alignment horizontal="center" vertical="center" textRotation="0" wrapText="false" shrinkToFit="true"/>
    </xf>
    <xf xfId="0" fontId="0" numFmtId="164" fillId="7" borderId="1" applyFont="0" applyNumberFormat="1" applyFill="1" applyBorder="1" applyAlignment="1">
      <alignment horizontal="right" vertical="center" textRotation="0" wrapText="false" shrinkToFit="false"/>
    </xf>
    <xf xfId="0" fontId="11" numFmtId="0" fillId="3" borderId="1" applyFont="1" applyNumberFormat="0" applyFill="1" applyBorder="1" applyAlignment="1">
      <alignment horizontal="right" vertical="center" textRotation="0" wrapText="false" shrinkToFit="true"/>
    </xf>
    <xf xfId="0" fontId="0" numFmtId="0" fillId="7" borderId="31" applyFont="0" applyNumberFormat="0" applyFill="1" applyBorder="1" applyAlignment="0">
      <alignment horizontal="general" vertical="center" textRotation="0" wrapText="false" shrinkToFit="false"/>
    </xf>
    <xf xfId="0" fontId="11" numFmtId="0" fillId="3" borderId="32" applyFont="1" applyNumberFormat="0" applyFill="1" applyBorder="1" applyAlignment="1">
      <alignment horizontal="center" vertical="center" textRotation="0" wrapText="false" shrinkToFit="false"/>
    </xf>
    <xf xfId="0" fontId="11" numFmtId="0" fillId="3" borderId="32" applyFont="1" applyNumberFormat="0" applyFill="1" applyBorder="1" applyAlignment="1">
      <alignment horizontal="center" vertical="center" textRotation="0" wrapText="false" shrinkToFit="true"/>
    </xf>
    <xf xfId="0" fontId="11" numFmtId="0" fillId="3" borderId="32" applyFont="1" applyNumberFormat="0" applyFill="1" applyBorder="1" applyAlignment="1">
      <alignment horizontal="right" vertical="center" textRotation="0" wrapText="false" shrinkToFit="true"/>
    </xf>
    <xf xfId="0" fontId="11" numFmtId="0" fillId="3" borderId="32" applyFont="1" applyNumberFormat="0" applyFill="1" applyBorder="1" applyAlignment="1">
      <alignment horizontal="right" vertical="center" textRotation="0" wrapText="false" shrinkToFit="false"/>
    </xf>
    <xf xfId="0" fontId="11" numFmtId="0" fillId="3" borderId="33" applyFont="1" applyNumberFormat="0" applyFill="1" applyBorder="1" applyAlignment="1">
      <alignment horizontal="right" vertical="center" textRotation="0" wrapText="false" shrinkToFit="false"/>
    </xf>
    <xf xfId="0" fontId="0" numFmtId="164" fillId="2" borderId="34" applyFont="0" applyNumberFormat="1" applyFill="1" applyBorder="1" applyAlignment="1">
      <alignment horizontal="right" vertical="center" textRotation="0" wrapText="false" shrinkToFit="false"/>
    </xf>
    <xf xfId="0" fontId="11" numFmtId="0" fillId="3" borderId="34" applyFont="1" applyNumberFormat="0" applyFill="1" applyBorder="1" applyAlignment="1">
      <alignment horizontal="right" vertical="center" textRotation="0" wrapText="false" shrinkToFit="false"/>
    </xf>
    <xf xfId="0" fontId="0" numFmtId="0" fillId="0" borderId="35" applyFont="0" applyNumberFormat="0" applyFill="0" applyBorder="1" applyAlignment="1">
      <alignment horizontal="right" vertical="center" textRotation="0" wrapText="false" shrinkToFit="false"/>
    </xf>
    <xf xfId="0" fontId="11" numFmtId="0" fillId="2" borderId="36" applyFont="1" applyNumberFormat="0" applyFill="1" applyBorder="1" applyAlignment="1">
      <alignment horizontal="right" vertical="center" textRotation="0" wrapText="false" shrinkToFit="false"/>
    </xf>
    <xf xfId="0" fontId="11" numFmtId="0" fillId="2" borderId="34" applyFont="1" applyNumberFormat="0" applyFill="1" applyBorder="1" applyAlignment="1">
      <alignment horizontal="right" vertical="center" textRotation="0" wrapText="false" shrinkToFit="false"/>
    </xf>
    <xf xfId="0" fontId="0" numFmtId="164" fillId="9" borderId="37" applyFont="0" applyNumberFormat="1" applyFill="1" applyBorder="1" applyAlignment="1">
      <alignment horizontal="right" vertical="center" textRotation="0" wrapText="false" shrinkToFit="false"/>
    </xf>
    <xf xfId="0" fontId="0" numFmtId="164" fillId="9" borderId="38" applyFont="0" applyNumberFormat="1" applyFill="1" applyBorder="1" applyAlignment="1">
      <alignment horizontal="right" vertical="center" textRotation="0" wrapText="false" shrinkToFit="false"/>
    </xf>
    <xf xfId="0" fontId="0" numFmtId="164" fillId="2" borderId="39" applyFont="0" applyNumberFormat="1" applyFill="1" applyBorder="1" applyAlignment="0">
      <alignment horizontal="general" vertical="center" textRotation="0" wrapText="false" shrinkToFit="false"/>
    </xf>
    <xf xfId="0" fontId="9" numFmtId="0" fillId="5" borderId="40" applyFont="1" applyNumberFormat="0" applyFill="1" applyBorder="1" applyAlignment="1">
      <alignment horizontal="center" vertical="center" textRotation="0" wrapText="false" shrinkToFit="false"/>
    </xf>
    <xf xfId="0" fontId="9" numFmtId="0" fillId="5" borderId="41" applyFont="1" applyNumberFormat="0" applyFill="1" applyBorder="1" applyAlignment="1">
      <alignment horizontal="center" vertical="center" textRotation="0" wrapText="false" shrinkToFit="false"/>
    </xf>
    <xf xfId="0" fontId="9" numFmtId="0" fillId="5" borderId="42" applyFont="1" applyNumberFormat="0" applyFill="1" applyBorder="1" applyAlignment="1">
      <alignment horizontal="center" vertical="center" textRotation="0" wrapText="false" shrinkToFit="false"/>
    </xf>
    <xf xfId="0" fontId="0" numFmtId="0" fillId="7" borderId="39" applyFont="0" applyNumberFormat="0" applyFill="1" applyBorder="1" applyAlignment="1">
      <alignment horizontal="right" vertical="center" textRotation="0" wrapText="false" shrinkToFit="false"/>
    </xf>
    <xf xfId="0" fontId="0" numFmtId="164" fillId="7" borderId="39" applyFont="0" applyNumberFormat="1" applyFill="1" applyBorder="1" applyAlignment="0">
      <alignment horizontal="general" vertical="center" textRotation="0" wrapText="false" shrinkToFit="false"/>
    </xf>
    <xf xfId="0" fontId="0" numFmtId="0" fillId="7" borderId="43" applyFont="0" applyNumberFormat="0" applyFill="1" applyBorder="1" applyAlignment="1">
      <alignment horizontal="right" vertical="center" textRotation="0" wrapText="false" shrinkToFit="false"/>
    </xf>
    <xf xfId="0" fontId="0" numFmtId="0" fillId="7" borderId="39" applyFont="0" applyNumberFormat="0" applyFill="1" applyBorder="1" applyAlignment="0">
      <alignment horizontal="general" vertical="center" textRotation="0" wrapText="false" shrinkToFit="false"/>
    </xf>
    <xf xfId="0" fontId="0" numFmtId="0" fillId="7" borderId="43" applyFont="0" applyNumberFormat="0" applyFill="1" applyBorder="1" applyAlignment="0">
      <alignment horizontal="general" vertical="center" textRotation="0" wrapText="false" shrinkToFit="false"/>
    </xf>
    <xf xfId="0" fontId="0" numFmtId="0" fillId="7" borderId="35" applyFont="0" applyNumberFormat="0" applyFill="1" applyBorder="1" applyAlignment="1">
      <alignment horizontal="right" vertical="center" textRotation="0" wrapText="false" shrinkToFit="false"/>
    </xf>
    <xf xfId="0" fontId="0" numFmtId="0" fillId="7" borderId="44" applyFont="0" applyNumberFormat="0" applyFill="1" applyBorder="1" applyAlignment="0">
      <alignment horizontal="general" vertical="center" textRotation="0" wrapText="false" shrinkToFit="false"/>
    </xf>
    <xf xfId="0" fontId="0" numFmtId="0" fillId="7" borderId="45" applyFont="0" applyNumberFormat="0" applyFill="1" applyBorder="1" applyAlignment="1">
      <alignment horizontal="right" vertical="center" textRotation="0" wrapText="false" shrinkToFit="false"/>
    </xf>
    <xf xfId="0" fontId="11" numFmtId="0" fillId="3" borderId="30" applyFont="1" applyNumberFormat="0" applyFill="1" applyBorder="1" applyAlignment="1">
      <alignment horizontal="right" vertical="center" textRotation="0" wrapText="false" shrinkToFit="false"/>
    </xf>
    <xf xfId="0" fontId="11" numFmtId="0" fillId="3" borderId="30" applyFont="1" applyNumberFormat="0" applyFill="1" applyBorder="1" applyAlignment="1">
      <alignment horizontal="center" vertical="center" textRotation="0" wrapText="false" shrinkToFit="false"/>
    </xf>
    <xf xfId="0" fontId="11" numFmtId="0" fillId="3" borderId="30" applyFont="1" applyNumberFormat="0" applyFill="1" applyBorder="1" applyAlignment="0">
      <alignment horizontal="general" vertical="center" textRotation="0" wrapText="false" shrinkToFit="false"/>
    </xf>
    <xf xfId="0" fontId="11" numFmtId="0" fillId="3" borderId="46" applyFont="1" applyNumberFormat="0" applyFill="1" applyBorder="1" applyAlignment="1">
      <alignment horizontal="right" vertical="center" textRotation="0" wrapText="false" shrinkToFit="false"/>
    </xf>
    <xf xfId="0" fontId="0" numFmtId="177" fillId="7" borderId="1" applyFont="0" applyNumberFormat="1" applyFill="1" applyBorder="1" applyAlignment="1">
      <alignment horizontal="right" vertical="center" textRotation="0" wrapText="false" shrinkToFit="false"/>
    </xf>
    <xf xfId="0" fontId="0" numFmtId="164" fillId="2" borderId="1" applyFont="0" applyNumberFormat="1" applyFill="1" applyBorder="1" applyAlignment="0">
      <alignment horizontal="general" vertical="center" textRotation="0" wrapText="false" shrinkToFit="false"/>
    </xf>
    <xf xfId="0" fontId="0" numFmtId="0" fillId="2" borderId="1" applyFont="0" applyNumberFormat="0" applyFill="1" applyBorder="1" applyAlignment="0">
      <alignment horizontal="general" vertical="center" textRotation="0" wrapText="false" shrinkToFit="false"/>
    </xf>
    <xf xfId="0" fontId="0" numFmtId="164" fillId="2" borderId="1" applyFont="0" applyNumberFormat="1" applyFill="1" applyBorder="1" applyAlignment="1">
      <alignment horizontal="right" vertical="center" textRotation="0" wrapText="false" shrinkToFit="false"/>
    </xf>
    <xf xfId="0" fontId="0" numFmtId="164" fillId="2" borderId="47" applyFont="0" applyNumberFormat="1" applyFill="1" applyBorder="1" applyAlignment="1">
      <alignment horizontal="right" vertical="center" textRotation="0" wrapText="false" shrinkToFit="false"/>
    </xf>
    <xf xfId="0" fontId="11" numFmtId="0" fillId="3" borderId="1" applyFont="1" applyNumberFormat="0" applyFill="1" applyBorder="1" applyAlignment="1">
      <alignment horizontal="right" vertical="center" textRotation="0" wrapText="false" shrinkToFit="false"/>
    </xf>
    <xf xfId="0" fontId="11" numFmtId="0" fillId="3" borderId="1" applyFont="1" applyNumberFormat="0" applyFill="1" applyBorder="1" applyAlignment="0">
      <alignment horizontal="general" vertical="center" textRotation="0" wrapText="false" shrinkToFit="false"/>
    </xf>
    <xf xfId="0" fontId="11" numFmtId="0" fillId="3" borderId="47" applyFont="1" applyNumberFormat="0" applyFill="1" applyBorder="1" applyAlignment="1">
      <alignment horizontal="right" vertical="center" textRotation="0" wrapText="false" shrinkToFit="false"/>
    </xf>
    <xf xfId="0" fontId="0" numFmtId="0" fillId="7" borderId="1" applyFont="0" applyNumberFormat="0" applyFill="1" applyBorder="1" applyAlignment="1">
      <alignment horizontal="right" vertical="center" textRotation="0" wrapText="false" shrinkToFit="false"/>
    </xf>
    <xf xfId="0" fontId="11" numFmtId="0" fillId="3" borderId="1" applyFont="1" applyNumberFormat="0" applyFill="1" applyBorder="1" applyAlignment="1">
      <alignment horizontal="center" vertical="center" textRotation="0" wrapText="false" shrinkToFit="false"/>
    </xf>
    <xf xfId="0" fontId="11" numFmtId="0" fillId="3" borderId="1" applyFont="1" applyNumberFormat="0" applyFill="1" applyBorder="1" applyAlignment="1">
      <alignment horizontal="center" vertical="center" textRotation="0" wrapText="false" shrinkToFit="true"/>
    </xf>
    <xf xfId="0" fontId="11" numFmtId="0" fillId="3" borderId="1" applyFont="1" applyNumberFormat="0" applyFill="1" applyBorder="1" applyAlignment="1">
      <alignment horizontal="right" vertical="center" textRotation="0" wrapText="false" shrinkToFit="true"/>
    </xf>
    <xf xfId="0" fontId="0" numFmtId="0" fillId="7" borderId="1" applyFont="0" applyNumberFormat="0" applyFill="1" applyBorder="1" applyAlignment="0">
      <alignment horizontal="general" vertical="center" textRotation="0" wrapText="false" shrinkToFit="false"/>
    </xf>
    <xf xfId="0" fontId="0" numFmtId="0" fillId="0" borderId="1" applyFont="0" applyNumberFormat="0" applyFill="0" applyBorder="1" applyAlignment="0">
      <alignment horizontal="general" vertical="center" textRotation="0" wrapText="false" shrinkToFit="false"/>
    </xf>
    <xf xfId="0" fontId="0" numFmtId="164" fillId="7" borderId="31" applyFont="0" applyNumberFormat="1" applyFill="1" applyBorder="1" applyAlignment="0">
      <alignment horizontal="general" vertical="center" textRotation="0" wrapText="false" shrinkToFit="false"/>
    </xf>
    <xf xfId="0" fontId="0" numFmtId="0" fillId="2" borderId="31" applyFont="0" applyNumberFormat="0" applyFill="1" applyBorder="1" applyAlignment="0">
      <alignment horizontal="general" vertical="center" textRotation="0" wrapText="false" shrinkToFit="false"/>
    </xf>
    <xf xfId="0" fontId="0" numFmtId="164" fillId="2" borderId="47" applyFont="0" applyNumberFormat="1" applyFill="1" applyBorder="1" applyAlignment="0">
      <alignment horizontal="general" vertical="center" textRotation="0" wrapText="false" shrinkToFit="false"/>
    </xf>
    <xf xfId="0" fontId="0" numFmtId="0" fillId="2" borderId="0" applyFont="0" applyNumberFormat="0" applyFill="1" applyBorder="0" applyAlignment="0">
      <alignment horizontal="general" vertical="center" textRotation="0" wrapText="false" shrinkToFit="false"/>
    </xf>
    <xf xfId="0" fontId="0" numFmtId="164" fillId="2" borderId="0" applyFont="0" applyNumberFormat="1" applyFill="1" applyBorder="0" applyAlignment="0">
      <alignment horizontal="general" vertical="center" textRotation="0" wrapText="false" shrinkToFit="false"/>
    </xf>
    <xf xfId="0" fontId="11" numFmtId="0" fillId="2" borderId="48" applyFont="1" applyNumberFormat="0" applyFill="1" applyBorder="1" applyAlignment="1">
      <alignment horizontal="right" vertical="center" textRotation="0" wrapText="false" shrinkToFit="false"/>
    </xf>
    <xf xfId="0" fontId="11" numFmtId="0" fillId="2" borderId="47" applyFont="1" applyNumberFormat="0" applyFill="1" applyBorder="1" applyAlignment="1">
      <alignment horizontal="right" vertical="center" textRotation="0" wrapText="false" shrinkToFit="false"/>
    </xf>
    <xf xfId="0" fontId="0" numFmtId="164" fillId="6" borderId="49" applyFont="0" applyNumberFormat="1" applyFill="1" applyBorder="1" applyAlignment="1">
      <alignment horizontal="right" vertical="center" textRotation="0" wrapText="false" shrinkToFit="false"/>
    </xf>
    <xf xfId="0" fontId="0" numFmtId="164" fillId="6" borderId="50" applyFont="0" applyNumberFormat="1" applyFill="1" applyBorder="1" applyAlignment="1">
      <alignment horizontal="right" vertical="center" textRotation="0" wrapText="false" shrinkToFit="false"/>
    </xf>
    <xf xfId="0" fontId="11" numFmtId="0" fillId="3" borderId="51" applyFont="1" applyNumberFormat="0" applyFill="1" applyBorder="1" applyAlignment="1">
      <alignment horizontal="center" vertical="center" textRotation="0" wrapText="false" shrinkToFit="false"/>
    </xf>
    <xf xfId="0" fontId="11" numFmtId="0" fillId="3" borderId="51" applyFont="1" applyNumberFormat="0" applyFill="1" applyBorder="1" applyAlignment="1">
      <alignment horizontal="center" vertical="center" textRotation="0" wrapText="false" shrinkToFit="true"/>
    </xf>
    <xf xfId="0" fontId="0" numFmtId="0" fillId="3" borderId="51" applyFont="0" applyNumberFormat="0" applyFill="1" applyBorder="1" applyAlignment="1">
      <alignment horizontal="right" vertical="center" textRotation="0" wrapText="false" shrinkToFit="false"/>
    </xf>
    <xf xfId="0" fontId="0" numFmtId="0" fillId="3" borderId="51" applyFont="0" applyNumberFormat="0" applyFill="1" applyBorder="1" applyAlignment="0">
      <alignment horizontal="general" vertical="center" textRotation="0" wrapText="false" shrinkToFit="false"/>
    </xf>
    <xf xfId="0" fontId="11" numFmtId="0" fillId="3" borderId="51" applyFont="1" applyNumberFormat="0" applyFill="1" applyBorder="1" applyAlignment="1">
      <alignment horizontal="right" vertical="center" textRotation="0" wrapText="false" shrinkToFit="false"/>
    </xf>
    <xf xfId="0" fontId="11" numFmtId="0" fillId="3" borderId="52" applyFont="1" applyNumberFormat="0" applyFill="1" applyBorder="1" applyAlignment="1">
      <alignment horizontal="right" vertical="center" textRotation="0" wrapText="false" shrinkToFit="false"/>
    </xf>
    <xf xfId="0" fontId="0" numFmtId="164" fillId="2" borderId="53" applyFont="0" applyNumberFormat="1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0">
      <alignment horizontal="general" vertical="center" textRotation="0" wrapText="false" shrinkToFit="false"/>
    </xf>
    <xf xfId="0" fontId="11" numFmtId="0" fillId="3" borderId="53" applyFont="1" applyNumberFormat="0" applyFill="1" applyBorder="1" applyAlignment="1">
      <alignment horizontal="right" vertical="center" textRotation="0" wrapText="false" shrinkToFit="false"/>
    </xf>
    <xf xfId="0" fontId="0" numFmtId="164" fillId="2" borderId="53" applyFont="0" applyNumberFormat="1" applyFill="1" applyBorder="1" applyAlignment="0">
      <alignment horizontal="general" vertical="center" textRotation="0" wrapText="false" shrinkToFit="false"/>
    </xf>
    <xf xfId="0" fontId="11" numFmtId="0" fillId="8" borderId="1" applyFont="1" applyNumberFormat="0" applyFill="1" applyBorder="1" applyAlignment="1">
      <alignment horizontal="center" vertical="center" textRotation="0" wrapText="false" shrinkToFit="true"/>
    </xf>
    <xf xfId="0" fontId="0" numFmtId="0" fillId="8" borderId="1" applyFont="0" applyNumberFormat="0" applyFill="1" applyBorder="1" applyAlignment="0">
      <alignment horizontal="general" vertical="center" textRotation="0" wrapText="false" shrinkToFit="false"/>
    </xf>
    <xf xfId="0" fontId="0" numFmtId="164" fillId="8" borderId="1" applyFont="0" applyNumberFormat="1" applyFill="1" applyBorder="1" applyAlignment="1">
      <alignment horizontal="right" vertical="center" textRotation="0" wrapText="false" shrinkToFit="false"/>
    </xf>
    <xf xfId="0" fontId="11" numFmtId="164" fillId="8" borderId="53" applyFont="1" applyNumberFormat="1" applyFill="1" applyBorder="1" applyAlignment="1">
      <alignment horizontal="right" vertical="center" textRotation="0" wrapText="false" shrinkToFit="false"/>
    </xf>
    <xf xfId="0" fontId="0" numFmtId="0" fillId="7" borderId="29" applyFont="0" applyNumberFormat="0" applyFill="1" applyBorder="1" applyAlignment="0">
      <alignment horizontal="general" vertical="center" textRotation="0" wrapText="false" shrinkToFit="false"/>
    </xf>
    <xf xfId="0" fontId="0" numFmtId="0" fillId="0" borderId="29" applyFont="0" applyNumberFormat="0" applyFill="0" applyBorder="1" applyAlignment="0">
      <alignment horizontal="general" vertical="center" textRotation="0" wrapText="false" shrinkToFit="false"/>
    </xf>
    <xf xfId="0" fontId="0" numFmtId="0" fillId="2" borderId="29" applyFont="0" applyNumberFormat="0" applyFill="1" applyBorder="1" applyAlignment="0">
      <alignment horizontal="general" vertical="center" textRotation="0" wrapText="false" shrinkToFit="false"/>
    </xf>
    <xf xfId="0" fontId="0" numFmtId="164" fillId="2" borderId="9" applyFont="0" applyNumberFormat="1" applyFill="1" applyBorder="1" applyAlignment="0">
      <alignment horizontal="general" vertical="center" textRotation="0" wrapText="false" shrinkToFit="false"/>
    </xf>
    <xf xfId="0" fontId="0" numFmtId="164" fillId="2" borderId="54" applyFont="0" applyNumberFormat="1" applyFill="1" applyBorder="1" applyAlignment="1">
      <alignment horizontal="right" vertical="center" textRotation="0" wrapText="false" shrinkToFit="false"/>
    </xf>
    <xf xfId="0" fontId="11" numFmtId="0" fillId="2" borderId="55" applyFont="1" applyNumberFormat="0" applyFill="1" applyBorder="1" applyAlignment="1">
      <alignment horizontal="right" vertical="center" textRotation="0" wrapText="false" shrinkToFit="false"/>
    </xf>
    <xf xfId="0" fontId="11" numFmtId="0" fillId="2" borderId="53" applyFont="1" applyNumberFormat="0" applyFill="1" applyBorder="1" applyAlignment="1">
      <alignment horizontal="right" vertical="center" textRotation="0" wrapText="false" shrinkToFit="false"/>
    </xf>
    <xf xfId="0" fontId="0" numFmtId="164" fillId="10" borderId="56" applyFont="0" applyNumberFormat="1" applyFill="1" applyBorder="1" applyAlignment="1">
      <alignment horizontal="right" vertical="center" textRotation="0" wrapText="false" shrinkToFit="false"/>
    </xf>
    <xf xfId="0" fontId="0" numFmtId="164" fillId="10" borderId="57" applyFont="0" applyNumberFormat="1" applyFill="1" applyBorder="1" applyAlignment="1">
      <alignment horizontal="right" vertical="center" textRotation="0" wrapText="false" shrinkToFit="false"/>
    </xf>
    <xf xfId="0" fontId="11" numFmtId="0" fillId="3" borderId="25" applyFont="1" applyNumberFormat="0" applyFill="1" applyBorder="1" applyAlignment="1">
      <alignment horizontal="center" vertical="center" textRotation="0" wrapText="false" shrinkToFit="false"/>
    </xf>
    <xf xfId="0" fontId="0" numFmtId="0" fillId="3" borderId="25" applyFont="0" applyNumberFormat="0" applyFill="1" applyBorder="1" applyAlignment="0">
      <alignment horizontal="general" vertical="center" textRotation="0" wrapText="false" shrinkToFit="false"/>
    </xf>
    <xf xfId="0" fontId="11" numFmtId="0" fillId="3" borderId="25" applyFont="1" applyNumberFormat="0" applyFill="1" applyBorder="1" applyAlignment="1">
      <alignment horizontal="right" vertical="center" textRotation="0" wrapText="false" shrinkToFit="false"/>
    </xf>
    <xf xfId="0" fontId="11" numFmtId="0" fillId="3" borderId="58" applyFont="1" applyNumberFormat="0" applyFill="1" applyBorder="1" applyAlignment="1">
      <alignment horizontal="right" vertical="center" textRotation="0" wrapText="false" shrinkToFit="false"/>
    </xf>
    <xf xfId="0" fontId="0" numFmtId="164" fillId="7" borderId="1" applyFont="0" applyNumberFormat="1" applyFill="1" applyBorder="1" applyAlignment="0">
      <alignment horizontal="general" vertical="center" textRotation="0" wrapText="false" shrinkToFit="false"/>
    </xf>
    <xf xfId="0" fontId="0" numFmtId="164" fillId="2" borderId="59" applyFont="0" applyNumberFormat="1" applyFill="1" applyBorder="1" applyAlignment="1">
      <alignment horizontal="right" vertical="center" textRotation="0" wrapText="false" shrinkToFit="false"/>
    </xf>
    <xf xfId="0" fontId="12" numFmtId="0" fillId="3" borderId="1" applyFont="1" applyNumberFormat="0" applyFill="1" applyBorder="1" applyAlignment="1">
      <alignment horizontal="center" vertical="center" textRotation="0" wrapText="false" shrinkToFit="false"/>
    </xf>
    <xf xfId="0" fontId="11" numFmtId="0" fillId="3" borderId="59" applyFont="1" applyNumberFormat="0" applyFill="1" applyBorder="1" applyAlignment="1">
      <alignment horizontal="right" vertical="center" textRotation="0" wrapText="false" shrinkToFit="false"/>
    </xf>
    <xf xfId="0" fontId="0" numFmtId="0" fillId="0" borderId="1" applyFont="0" applyNumberFormat="0" applyFill="0" applyBorder="1" applyAlignment="1">
      <alignment horizontal="right" vertical="center" textRotation="0" wrapText="false" shrinkToFit="false"/>
    </xf>
    <xf xfId="0" fontId="0" numFmtId="0" fillId="7" borderId="26" applyFont="0" applyNumberFormat="0" applyFill="1" applyBorder="1" applyAlignment="1">
      <alignment horizontal="right" vertical="center" textRotation="0" wrapText="false" shrinkToFit="false"/>
    </xf>
    <xf xfId="0" fontId="0" numFmtId="0" fillId="7" borderId="26" applyFont="0" applyNumberFormat="0" applyFill="1" applyBorder="1" applyAlignment="0">
      <alignment horizontal="general" vertical="center" textRotation="0" wrapText="false" shrinkToFit="false"/>
    </xf>
    <xf xfId="0" fontId="0" numFmtId="164" fillId="2" borderId="60" applyFont="0" applyNumberFormat="1" applyFill="1" applyBorder="1" applyAlignment="1">
      <alignment horizontal="right" vertical="center" textRotation="0" wrapText="false" shrinkToFit="false"/>
    </xf>
    <xf xfId="0" fontId="11" numFmtId="0" fillId="2" borderId="61" applyFont="1" applyNumberFormat="0" applyFill="1" applyBorder="1" applyAlignment="1">
      <alignment horizontal="right" vertical="center" textRotation="0" wrapText="false" shrinkToFit="false"/>
    </xf>
    <xf xfId="0" fontId="11" numFmtId="0" fillId="2" borderId="59" applyFont="1" applyNumberFormat="0" applyFill="1" applyBorder="1" applyAlignment="1">
      <alignment horizontal="right" vertical="center" textRotation="0" wrapText="false" shrinkToFit="false"/>
    </xf>
    <xf xfId="0" fontId="0" numFmtId="164" fillId="11" borderId="62" applyFont="0" applyNumberFormat="1" applyFill="1" applyBorder="1" applyAlignment="1">
      <alignment horizontal="right" vertical="center" textRotation="0" wrapText="false" shrinkToFit="false"/>
    </xf>
    <xf xfId="0" fontId="0" numFmtId="164" fillId="11" borderId="63" applyFont="0" applyNumberFormat="1" applyFill="1" applyBorder="1" applyAlignment="1">
      <alignment horizontal="right" vertical="center" textRotation="0" wrapText="false" shrinkToFit="false"/>
    </xf>
    <xf xfId="0" fontId="0" numFmtId="0" fillId="0" borderId="9" applyFont="0" applyNumberFormat="0" applyFill="0" applyBorder="1" applyAlignment="1">
      <alignment horizontal="center" vertical="center" textRotation="0" wrapText="false" shrinkToFit="false"/>
    </xf>
    <xf xfId="0" fontId="0" numFmtId="0" fillId="0" borderId="64" applyFont="0" applyNumberFormat="0" applyFill="0" applyBorder="1" applyAlignment="1">
      <alignment horizontal="center" vertical="center" textRotation="0" wrapText="false" shrinkToFit="false"/>
    </xf>
    <xf xfId="0" fontId="0" numFmtId="0" fillId="0" borderId="65" applyFont="0" applyNumberFormat="0" applyFill="0" applyBorder="1" applyAlignment="1">
      <alignment horizontal="center" vertical="center" textRotation="0" wrapText="false" shrinkToFit="false"/>
    </xf>
    <xf xfId="0" fontId="0" numFmtId="0" fillId="0" borderId="6" applyFont="0" applyNumberFormat="0" applyFill="0" applyBorder="1" applyAlignment="1">
      <alignment horizontal="center" vertical="center" textRotation="0" wrapText="true" shrinkToFit="false"/>
    </xf>
    <xf xfId="0" fontId="0" numFmtId="0" fillId="0" borderId="5" applyFont="0" applyNumberFormat="0" applyFill="0" applyBorder="1" applyAlignment="1">
      <alignment horizontal="center" vertical="center" textRotation="0" wrapText="true" shrinkToFit="false"/>
    </xf>
    <xf xfId="0" fontId="0" numFmtId="0" fillId="2" borderId="66" applyFont="0" applyNumberFormat="0" applyFill="1" applyBorder="1" applyAlignment="1">
      <alignment horizontal="center" vertical="center" textRotation="0" wrapText="false" shrinkToFit="true"/>
    </xf>
    <xf xfId="0" fontId="0" numFmtId="0" fillId="2" borderId="67" applyFont="0" applyNumberFormat="0" applyFill="1" applyBorder="1" applyAlignment="1">
      <alignment horizontal="center" vertical="center" textRotation="0" wrapText="false" shrinkToFit="true"/>
    </xf>
    <xf xfId="0" fontId="0" numFmtId="0" fillId="2" borderId="68" applyFont="0" applyNumberFormat="0" applyFill="1" applyBorder="1" applyAlignment="1">
      <alignment horizontal="center" vertical="center" textRotation="0" wrapText="false" shrinkToFit="true"/>
    </xf>
    <xf xfId="0" fontId="0" numFmtId="0" fillId="2" borderId="69" applyFont="0" applyNumberFormat="0" applyFill="1" applyBorder="1" applyAlignment="1">
      <alignment horizontal="center" vertical="center" textRotation="0" wrapText="false" shrinkToFit="true"/>
    </xf>
    <xf xfId="0" fontId="0" numFmtId="0" fillId="2" borderId="70" applyFont="0" applyNumberFormat="0" applyFill="1" applyBorder="1" applyAlignment="1">
      <alignment horizontal="center" vertical="center" textRotation="0" wrapText="false" shrinkToFit="true"/>
    </xf>
    <xf xfId="0" fontId="0" numFmtId="0" fillId="2" borderId="10" applyFont="0" applyNumberFormat="0" applyFill="1" applyBorder="1" applyAlignment="1">
      <alignment horizontal="center" vertical="center" textRotation="0" wrapText="false" shrinkToFit="true"/>
    </xf>
    <xf xfId="0" fontId="0" numFmtId="0" fillId="0" borderId="1" applyFont="0" applyNumberFormat="0" applyFill="0" applyBorder="1" applyAlignment="1">
      <alignment horizontal="center" vertical="center" textRotation="0" wrapText="false" shrinkToFit="false"/>
    </xf>
    <xf xfId="0" fontId="0" numFmtId="0" fillId="0" borderId="6" applyFont="0" applyNumberFormat="0" applyFill="0" applyBorder="1" applyAlignment="1">
      <alignment horizontal="center" vertical="center" textRotation="0" wrapText="false" shrinkToFit="false"/>
    </xf>
    <xf xfId="0" fontId="0" numFmtId="0" fillId="0" borderId="5" applyFont="0" applyNumberFormat="0" applyFill="0" applyBorder="1" applyAlignment="1">
      <alignment horizontal="center" vertical="center" textRotation="0" wrapText="false" shrinkToFit="false"/>
    </xf>
    <xf xfId="0" fontId="0" numFmtId="0" fillId="3" borderId="71" applyFont="0" applyNumberFormat="0" applyFill="1" applyBorder="1" applyAlignment="1">
      <alignment horizontal="center" vertical="center" textRotation="0" wrapText="false" shrinkToFit="true"/>
    </xf>
    <xf xfId="0" fontId="0" numFmtId="0" fillId="3" borderId="72" applyFont="0" applyNumberFormat="0" applyFill="1" applyBorder="1" applyAlignment="1">
      <alignment horizontal="center" vertical="center" textRotation="0" wrapText="false" shrinkToFit="true"/>
    </xf>
    <xf xfId="0" fontId="0" numFmtId="0" fillId="3" borderId="28" applyFont="0" applyNumberFormat="0" applyFill="1" applyBorder="1" applyAlignment="1">
      <alignment horizontal="center" vertical="center" textRotation="0" wrapText="false" shrinkToFit="true"/>
    </xf>
    <xf xfId="0" fontId="0" numFmtId="0" fillId="2" borderId="73" applyFont="0" applyNumberFormat="0" applyFill="1" applyBorder="1" applyAlignment="1">
      <alignment horizontal="center" vertical="center" textRotation="0" wrapText="false" shrinkToFit="true"/>
    </xf>
    <xf xfId="0" fontId="0" numFmtId="0" fillId="2" borderId="74" applyFont="0" applyNumberFormat="0" applyFill="1" applyBorder="1" applyAlignment="1">
      <alignment horizontal="center" vertical="center" textRotation="0" wrapText="false" shrinkToFit="true"/>
    </xf>
    <xf xfId="0" fontId="0" numFmtId="0" fillId="2" borderId="8" applyFont="0" applyNumberFormat="0" applyFill="1" applyBorder="1" applyAlignment="1">
      <alignment horizontal="center" vertical="center" textRotation="0" wrapText="false" shrinkToFit="true"/>
    </xf>
    <xf xfId="0" fontId="0" numFmtId="0" fillId="0" borderId="66" applyFont="0" applyNumberFormat="0" applyFill="0" applyBorder="1" applyAlignment="1">
      <alignment horizontal="center" vertical="center" textRotation="0" wrapText="false" shrinkToFit="true"/>
    </xf>
    <xf xfId="0" fontId="0" numFmtId="0" fillId="0" borderId="67" applyFont="0" applyNumberFormat="0" applyFill="0" applyBorder="1" applyAlignment="1">
      <alignment horizontal="center" vertical="center" textRotation="0" wrapText="false" shrinkToFit="true"/>
    </xf>
    <xf xfId="0" fontId="0" numFmtId="0" fillId="0" borderId="68" applyFont="0" applyNumberFormat="0" applyFill="0" applyBorder="1" applyAlignment="1">
      <alignment horizontal="center" vertical="center" textRotation="0" wrapText="false" shrinkToFit="true"/>
    </xf>
    <xf xfId="0" fontId="0" numFmtId="178" fillId="0" borderId="66" applyFont="0" applyNumberFormat="1" applyFill="0" applyBorder="1" applyAlignment="1">
      <alignment horizontal="center" vertical="center" textRotation="0" wrapText="false" shrinkToFit="true"/>
    </xf>
    <xf xfId="0" fontId="0" numFmtId="178" fillId="0" borderId="67" applyFont="0" applyNumberFormat="1" applyFill="0" applyBorder="1" applyAlignment="1">
      <alignment horizontal="center" vertical="center" textRotation="0" wrapText="false" shrinkToFit="true"/>
    </xf>
    <xf xfId="0" fontId="0" numFmtId="178" fillId="0" borderId="68" applyFont="0" applyNumberFormat="1" applyFill="0" applyBorder="1" applyAlignment="1">
      <alignment horizontal="center" vertical="center" textRotation="0" wrapText="false" shrinkToFit="true"/>
    </xf>
    <xf xfId="0" fontId="0" numFmtId="178" fillId="0" borderId="69" applyFont="0" applyNumberFormat="1" applyFill="0" applyBorder="1" applyAlignment="1">
      <alignment horizontal="center" vertical="center" textRotation="0" wrapText="false" shrinkToFit="true"/>
    </xf>
    <xf xfId="0" fontId="0" numFmtId="178" fillId="0" borderId="70" applyFont="0" applyNumberFormat="1" applyFill="0" applyBorder="1" applyAlignment="1">
      <alignment horizontal="center" vertical="center" textRotation="0" wrapText="false" shrinkToFit="true"/>
    </xf>
    <xf xfId="0" fontId="0" numFmtId="178" fillId="0" borderId="10" applyFont="0" applyNumberFormat="1" applyFill="0" applyBorder="1" applyAlignment="1">
      <alignment horizontal="center" vertical="center" textRotation="0" wrapText="false" shrinkToFit="true"/>
    </xf>
    <xf xfId="0" fontId="9" numFmtId="0" fillId="12" borderId="75" applyFont="1" applyNumberFormat="0" applyFill="1" applyBorder="1" applyAlignment="1">
      <alignment horizontal="center" vertical="center" textRotation="0" wrapText="false" shrinkToFit="false"/>
    </xf>
    <xf xfId="0" fontId="9" numFmtId="0" fillId="12" borderId="76" applyFont="1" applyNumberFormat="0" applyFill="1" applyBorder="1" applyAlignment="1">
      <alignment horizontal="center" vertical="center" textRotation="0" wrapText="false" shrinkToFit="false"/>
    </xf>
    <xf xfId="0" fontId="9" numFmtId="0" fillId="13" borderId="77" applyFont="1" applyNumberFormat="0" applyFill="1" applyBorder="1" applyAlignment="1">
      <alignment horizontal="center" vertical="center" textRotation="0" wrapText="false" shrinkToFit="false"/>
    </xf>
    <xf xfId="0" fontId="9" numFmtId="0" fillId="13" borderId="78" applyFont="1" applyNumberFormat="0" applyFill="1" applyBorder="1" applyAlignment="1">
      <alignment horizontal="center" vertical="center" textRotation="0" wrapText="false" shrinkToFit="false"/>
    </xf>
    <xf xfId="0" fontId="9" numFmtId="0" fillId="13" borderId="77" applyFont="1" applyNumberFormat="0" applyFill="1" applyBorder="1" applyAlignment="1">
      <alignment horizontal="center" vertical="center" textRotation="0" wrapText="true" shrinkToFit="false"/>
    </xf>
    <xf xfId="0" fontId="9" numFmtId="0" fillId="13" borderId="79" applyFont="1" applyNumberFormat="0" applyFill="1" applyBorder="1" applyAlignment="1">
      <alignment horizontal="center" vertical="center" textRotation="0" wrapText="false" shrinkToFit="false"/>
    </xf>
    <xf xfId="0" fontId="9" numFmtId="0" fillId="14" borderId="80" applyFont="1" applyNumberFormat="0" applyFill="1" applyBorder="1" applyAlignment="1">
      <alignment horizontal="center" vertical="center" textRotation="0" wrapText="false" shrinkToFit="false"/>
    </xf>
    <xf xfId="0" fontId="9" numFmtId="0" fillId="14" borderId="81" applyFont="1" applyNumberFormat="0" applyFill="1" applyBorder="1" applyAlignment="1">
      <alignment horizontal="center" vertical="center" textRotation="0" wrapText="false" shrinkToFit="false"/>
    </xf>
    <xf xfId="0" fontId="9" numFmtId="0" fillId="14" borderId="82" applyFont="1" applyNumberFormat="0" applyFill="1" applyBorder="1" applyAlignment="1">
      <alignment horizontal="center" vertical="center" textRotation="0" wrapText="false" shrinkToFit="false"/>
    </xf>
    <xf xfId="0" fontId="9" numFmtId="0" fillId="12" borderId="83" applyFont="1" applyNumberFormat="0" applyFill="1" applyBorder="1" applyAlignment="1">
      <alignment horizontal="center" vertical="center" textRotation="0" wrapText="false" shrinkToFit="false"/>
    </xf>
    <xf xfId="0" fontId="9" numFmtId="0" fillId="12" borderId="84" applyFont="1" applyNumberFormat="0" applyFill="1" applyBorder="1" applyAlignment="1">
      <alignment horizontal="center" vertical="center" textRotation="0" wrapText="false" shrinkToFit="false"/>
    </xf>
    <xf xfId="0" fontId="9" numFmtId="0" fillId="12" borderId="85" applyFont="1" applyNumberFormat="0" applyFill="1" applyBorder="1" applyAlignment="1">
      <alignment horizontal="center" vertical="center" textRotation="0" wrapText="true" shrinkToFit="false"/>
    </xf>
    <xf xfId="0" fontId="9" numFmtId="0" fillId="12" borderId="86" applyFont="1" applyNumberFormat="0" applyFill="1" applyBorder="1" applyAlignment="1">
      <alignment horizontal="center" vertical="center" textRotation="0" wrapText="true" shrinkToFit="false"/>
    </xf>
    <xf xfId="0" fontId="9" numFmtId="0" fillId="15" borderId="87" applyFont="1" applyNumberFormat="0" applyFill="1" applyBorder="1" applyAlignment="1">
      <alignment horizontal="center" vertical="center" textRotation="0" wrapText="false" shrinkToFit="false"/>
    </xf>
    <xf xfId="0" fontId="9" numFmtId="0" fillId="15" borderId="88" applyFont="1" applyNumberFormat="0" applyFill="1" applyBorder="1" applyAlignment="1">
      <alignment horizontal="center" vertical="center" textRotation="0" wrapText="false" shrinkToFit="false"/>
    </xf>
    <xf xfId="0" fontId="9" numFmtId="0" fillId="15" borderId="89" applyFont="1" applyNumberFormat="0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11111.png"/><Relationship Id="rId2" Type="http://schemas.openxmlformats.org/officeDocument/2006/relationships/image" Target="../media/image222222.png"/><Relationship Id="rId3" Type="http://schemas.openxmlformats.org/officeDocument/2006/relationships/image" Target="../media/image333333.png"/><Relationship Id="rId4" Type="http://schemas.openxmlformats.org/officeDocument/2006/relationships/image" Target="../media/image444444.png"/><Relationship Id="rId5" Type="http://schemas.openxmlformats.org/officeDocument/2006/relationships/image" Target="../media/image555555.png"/><Relationship Id="rId6" Type="http://schemas.openxmlformats.org/officeDocument/2006/relationships/image" Target="../media/image666666.png"/><Relationship Id="rId7" Type="http://schemas.openxmlformats.org/officeDocument/2006/relationships/image" Target="../media/image777777.png"/><Relationship Id="rId8" Type="http://schemas.openxmlformats.org/officeDocument/2006/relationships/image" Target="../media/image888888.png"/></Relationships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</xdr:colOff>
      <xdr:row>15</xdr:row>
      <xdr:rowOff>133350</xdr:rowOff>
    </xdr:from>
    <xdr:ext cx="2505075" cy="2219325"/>
    <xdr:pic>
      <xdr:nvPicPr>
        <xdr:cNvPr id="1" name="図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0</xdr:col>
      <xdr:colOff>142875</xdr:colOff>
      <xdr:row>26</xdr:row>
      <xdr:rowOff>200025</xdr:rowOff>
    </xdr:from>
    <xdr:ext cx="2495550" cy="2238375"/>
    <xdr:pic>
      <xdr:nvPicPr>
        <xdr:cNvPr id="2" name="図 5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0</xdr:col>
      <xdr:colOff>180975</xdr:colOff>
      <xdr:row>38</xdr:row>
      <xdr:rowOff>47625</xdr:rowOff>
    </xdr:from>
    <xdr:ext cx="2476500" cy="2228850"/>
    <xdr:pic>
      <xdr:nvPicPr>
        <xdr:cNvPr id="3" name="図 11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0</xdr:col>
      <xdr:colOff>142875</xdr:colOff>
      <xdr:row>50</xdr:row>
      <xdr:rowOff>0</xdr:rowOff>
    </xdr:from>
    <xdr:ext cx="2495550" cy="2238375"/>
    <xdr:pic>
      <xdr:nvPicPr>
        <xdr:cNvPr id="4" name="図 14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0</xdr:col>
      <xdr:colOff>161925</xdr:colOff>
      <xdr:row>58</xdr:row>
      <xdr:rowOff>161925</xdr:rowOff>
    </xdr:from>
    <xdr:ext cx="2486025" cy="2238375"/>
    <xdr:pic>
      <xdr:nvPicPr>
        <xdr:cNvPr id="5" name="図 16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9</xdr:col>
      <xdr:colOff>1228725</xdr:colOff>
      <xdr:row>1</xdr:row>
      <xdr:rowOff>285750</xdr:rowOff>
    </xdr:from>
    <xdr:ext cx="1019175" cy="590550"/>
    <xdr:pic>
      <xdr:nvPicPr>
        <xdr:cNvPr id="6" name="図 18" descr="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0</xdr:col>
      <xdr:colOff>66675</xdr:colOff>
      <xdr:row>0</xdr:row>
      <xdr:rowOff>123825</xdr:rowOff>
    </xdr:from>
    <xdr:ext cx="18373725" cy="457200"/>
    <xdr:pic>
      <xdr:nvPicPr>
        <xdr:cNvPr id="7" name="図 20" descr="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0</xdr:col>
      <xdr:colOff>238125</xdr:colOff>
      <xdr:row>3</xdr:row>
      <xdr:rowOff>133350</xdr:rowOff>
    </xdr:from>
    <xdr:ext cx="2400300" cy="3248025"/>
    <xdr:pic>
      <xdr:nvPicPr>
        <xdr:cNvPr id="8" name="図 22" descr="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_comments_vml1" Type="http://schemas.openxmlformats.org/officeDocument/2006/relationships/vmlDrawing" Target="../drawings/vmlDrawing3.vml"/><Relationship Id="rId_comments1" Type="http://schemas.openxmlformats.org/officeDocument/2006/relationships/comments" Target="../comments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A5"/>
  <sheetViews>
    <sheetView tabSelected="0" workbookViewId="0" showGridLines="true" showRowColHeaders="1">
      <selection activeCell="A2" sqref="A2:XFD2"/>
    </sheetView>
  </sheetViews>
  <sheetFormatPr defaultRowHeight="14.4" defaultColWidth="8.83203125" outlineLevelRow="0" outlineLevelCol="0"/>
  <cols>
    <col min="1" max="1" width="3.1640625" customWidth="true" style="16"/>
    <col min="2" max="2" width="6" customWidth="true" style="16"/>
    <col min="3" max="3" width="7.5" customWidth="true" style="16"/>
    <col min="4" max="4" width="4.5" customWidth="true" style="16"/>
    <col min="5" max="5" width="7.5" customWidth="true" style="16"/>
    <col min="6" max="6" width="10.6640625" customWidth="true" style="16"/>
    <col min="7" max="7" width="4.5" customWidth="true" style="16"/>
    <col min="8" max="8" width="17.6640625" customWidth="true" style="16"/>
    <col min="9" max="9" width="14.1640625" customWidth="true" style="16"/>
    <col min="10" max="10" width="6" customWidth="true" style="16"/>
    <col min="11" max="11" width="16.1640625" customWidth="true" style="16"/>
    <col min="12" max="12" width="12.5" customWidth="true" style="16"/>
    <col min="13" max="13" width="7.5" customWidth="true" style="16"/>
    <col min="14" max="14" width="9.6640625" customWidth="true" style="16"/>
    <col min="15" max="15" width="30.33203125" customWidth="true" style="16"/>
    <col min="16" max="16" width="3.6640625" customWidth="true" style="16"/>
    <col min="17" max="17" width="2.6640625" customWidth="true" style="16"/>
    <col min="18" max="18" width="2.83203125" customWidth="true" style="16"/>
    <col min="19" max="19" width="2.5" customWidth="true" style="16"/>
    <col min="20" max="20" width="15" customWidth="true" style="16"/>
    <col min="21" max="21" width="15.83203125" customWidth="true" style="16"/>
    <col min="22" max="22" width="11.6640625" customWidth="true" style="16"/>
    <col min="23" max="23" width="21.1640625" customWidth="true" style="16"/>
    <col min="24" max="24" width="16.6640625" customWidth="true" style="16"/>
    <col min="25" max="25" width="17.5" customWidth="true" style="16"/>
    <col min="26" max="26" width="13.33203125" customWidth="true" style="16"/>
    <col min="27" max="27" width="22.6640625" customWidth="true" style="16"/>
    <col min="28" max="28" width="15" customWidth="true" style="16"/>
    <col min="29" max="29" width="15.83203125" customWidth="true" style="16"/>
    <col min="30" max="30" width="11.6640625" customWidth="true" style="16"/>
    <col min="31" max="31" width="21.1640625" customWidth="true" style="16"/>
    <col min="32" max="32" width="15.5" customWidth="true" style="16"/>
    <col min="33" max="33" width="16.33203125" customWidth="true" style="16"/>
    <col min="34" max="34" width="12.1640625" customWidth="true" style="16"/>
    <col min="35" max="35" width="21.6640625" customWidth="true" style="16"/>
    <col min="36" max="36" width="19.1640625" customWidth="true" style="16"/>
    <col min="37" max="37" width="15" customWidth="true" style="16"/>
    <col min="38" max="38" width="11.6640625" customWidth="true" style="16"/>
    <col min="39" max="39" width="18.6640625" customWidth="true" style="16"/>
    <col min="40" max="40" width="17.6640625" customWidth="true" style="16"/>
    <col min="41" max="41" width="26.83203125" customWidth="true" style="16"/>
    <col min="42" max="42" width="22.6640625" customWidth="true" style="16"/>
    <col min="43" max="43" width="17.6640625" customWidth="true" style="16"/>
    <col min="44" max="44" width="17.6640625" customWidth="true" style="16"/>
    <col min="45" max="45" width="17.6640625" customWidth="true" style="16"/>
    <col min="46" max="46" width="17.6640625" customWidth="true" style="16"/>
    <col min="47" max="47" width="21.83203125" customWidth="true" style="16"/>
    <col min="48" max="48" width="26.83203125" customWidth="true" style="16"/>
    <col min="49" max="49" width="14.1640625" customWidth="true" style="16"/>
    <col min="50" max="50" width="18.6640625" customWidth="true" style="16"/>
    <col min="51" max="51" width="23.6640625" customWidth="true" style="16"/>
    <col min="52" max="52" width="14.1640625" customWidth="true" style="16"/>
    <col min="53" max="53" width="23.6640625" customWidth="true" style="16"/>
    <col min="54" max="54" width="14.1640625" customWidth="true" style="16"/>
    <col min="55" max="55" width="21.83203125" customWidth="true" style="16"/>
    <col min="56" max="56" width="19.1640625" customWidth="true" style="16"/>
    <col min="57" max="57" width="14.1640625" customWidth="true" style="16"/>
    <col min="58" max="58" width="22.6640625" customWidth="true" style="16"/>
    <col min="59" max="59" width="21" customWidth="true" style="16"/>
    <col min="60" max="60" width="26.83203125" customWidth="true" style="16"/>
    <col min="61" max="61" width="26.83203125" customWidth="true" style="16"/>
    <col min="62" max="62" width="22.6640625" customWidth="true" style="16"/>
    <col min="63" max="63" width="30.1640625" customWidth="true" style="16"/>
    <col min="64" max="64" width="26.83203125" customWidth="true" style="16"/>
    <col min="65" max="65" width="31.83203125" customWidth="true" style="16"/>
    <col min="66" max="66" width="22.6640625" customWidth="true" style="16"/>
    <col min="67" max="67" width="30.1640625" customWidth="true" style="16"/>
    <col min="68" max="68" width="30.1640625" customWidth="true" style="16"/>
    <col min="69" max="69" width="30.1640625" customWidth="true" style="16"/>
    <col min="70" max="70" width="21" customWidth="true" style="16"/>
    <col min="71" max="71" width="33.6640625" customWidth="true" style="16"/>
    <col min="72" max="72" width="33.6640625" customWidth="true" style="16"/>
    <col min="73" max="73" width="31.83203125" customWidth="true" style="16"/>
    <col min="74" max="74" width="9" customWidth="true" style="16"/>
    <col min="75" max="75" width="26" customWidth="true" style="16"/>
    <col min="76" max="76" width="40.83203125" customWidth="true" style="16"/>
    <col min="77" max="77" width="35.1640625" customWidth="true" style="16"/>
    <col min="78" max="78" width="36.6640625" customWidth="true" style="16"/>
    <col min="79" max="79" width="9" customWidth="true" style="16"/>
  </cols>
  <sheetData>
    <row r="1" spans="1:79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 t="s">
        <v>0</v>
      </c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  <c r="BU1" s="15"/>
      <c r="BV1" s="15"/>
      <c r="BW1" s="15"/>
      <c r="BX1" s="15"/>
      <c r="BY1" s="15"/>
      <c r="BZ1" s="15"/>
    </row>
    <row r="2" spans="1:79">
      <c r="A2" s="15">
        <v>47</v>
      </c>
      <c r="B2" s="15" t="s">
        <v>1</v>
      </c>
      <c r="C2" s="15" t="s">
        <v>2</v>
      </c>
      <c r="D2" s="15" t="s">
        <v>3</v>
      </c>
      <c r="E2" s="15">
        <v>6038231</v>
      </c>
      <c r="F2" s="15">
        <v>0</v>
      </c>
      <c r="G2" s="15">
        <v>29</v>
      </c>
      <c r="H2" s="15">
        <v>10</v>
      </c>
      <c r="I2" s="15">
        <v>0</v>
      </c>
      <c r="J2" s="15">
        <v>21</v>
      </c>
      <c r="K2" s="15">
        <v>9</v>
      </c>
      <c r="L2" s="15">
        <v>0</v>
      </c>
      <c r="M2" s="15">
        <v>2</v>
      </c>
      <c r="N2" s="15">
        <v>25</v>
      </c>
      <c r="O2" s="15">
        <v>0</v>
      </c>
      <c r="P2" s="15">
        <v>0</v>
      </c>
      <c r="Q2" s="15">
        <v>4</v>
      </c>
      <c r="R2" s="15">
        <v>16</v>
      </c>
      <c r="S2" s="15">
        <v>9</v>
      </c>
      <c r="T2" s="15">
        <v>17</v>
      </c>
      <c r="U2" s="15">
        <v>0</v>
      </c>
      <c r="V2" s="15">
        <v>1</v>
      </c>
      <c r="W2" s="15">
        <v>20</v>
      </c>
      <c r="X2" s="15">
        <v>17</v>
      </c>
      <c r="Y2" s="15">
        <v>14</v>
      </c>
      <c r="Z2" s="15">
        <v>5</v>
      </c>
      <c r="AA2" s="15">
        <v>6</v>
      </c>
      <c r="AB2" s="15">
        <v>17</v>
      </c>
      <c r="AC2" s="15">
        <v>14</v>
      </c>
      <c r="AD2" s="15">
        <v>5</v>
      </c>
      <c r="AE2" s="15">
        <v>6</v>
      </c>
      <c r="AF2" s="15">
        <v>13</v>
      </c>
      <c r="AG2" s="15">
        <v>2</v>
      </c>
      <c r="AH2" s="15">
        <v>3</v>
      </c>
      <c r="AI2" s="15">
        <v>20</v>
      </c>
      <c r="AJ2" s="15">
        <v>90000</v>
      </c>
      <c r="AK2" s="15">
        <v>1</v>
      </c>
      <c r="AL2" s="15">
        <v>0</v>
      </c>
      <c r="AM2" s="15">
        <v>30</v>
      </c>
      <c r="AN2" s="15">
        <v>5</v>
      </c>
      <c r="AO2" s="15">
        <v>1</v>
      </c>
      <c r="AP2" s="15">
        <v>480</v>
      </c>
      <c r="AQ2" s="15">
        <v>5</v>
      </c>
      <c r="AR2" s="15">
        <v>0</v>
      </c>
      <c r="AS2" s="15">
        <v>0</v>
      </c>
      <c r="AT2" s="15">
        <v>0.3</v>
      </c>
      <c r="AU2" s="15">
        <v>10</v>
      </c>
      <c r="AV2" s="15">
        <v>30</v>
      </c>
      <c r="AW2" s="15">
        <v>0.1</v>
      </c>
      <c r="AX2" s="15">
        <v>10</v>
      </c>
      <c r="AY2" s="15">
        <v>30</v>
      </c>
      <c r="AZ2" s="15">
        <v>0.2</v>
      </c>
      <c r="BA2" s="15">
        <v>60</v>
      </c>
      <c r="BB2" s="15">
        <v>0.5</v>
      </c>
      <c r="BC2" s="15">
        <v>4</v>
      </c>
      <c r="BD2" s="15">
        <v>1</v>
      </c>
      <c r="BE2" s="15">
        <v>4</v>
      </c>
      <c r="BF2" s="15">
        <v>30</v>
      </c>
      <c r="BG2" s="15">
        <v>28</v>
      </c>
      <c r="BH2" s="15">
        <v>120</v>
      </c>
      <c r="BI2" s="15">
        <v>0</v>
      </c>
      <c r="BJ2" s="15">
        <v>26</v>
      </c>
      <c r="BK2" s="15">
        <v>24</v>
      </c>
      <c r="BL2" s="15">
        <v>7</v>
      </c>
      <c r="BM2" s="15">
        <v>5</v>
      </c>
      <c r="BN2" s="15">
        <v>7</v>
      </c>
      <c r="BO2" s="15">
        <v>21</v>
      </c>
      <c r="BP2" s="15">
        <v>30</v>
      </c>
      <c r="BQ2" s="15">
        <v>3</v>
      </c>
      <c r="BR2" s="15">
        <v>0</v>
      </c>
      <c r="BS2" s="15">
        <v>0</v>
      </c>
      <c r="BT2" s="15">
        <v>0</v>
      </c>
      <c r="BU2" s="15">
        <v>0</v>
      </c>
      <c r="BV2" s="15">
        <v>0</v>
      </c>
      <c r="BW2" s="15">
        <v>0</v>
      </c>
      <c r="BX2" s="15">
        <v>0</v>
      </c>
      <c r="BY2" s="15">
        <v>0</v>
      </c>
      <c r="BZ2" s="15">
        <v>0</v>
      </c>
    </row>
    <row r="3" spans="1:79">
      <c r="A3" s="17" t="s">
        <v>4</v>
      </c>
      <c r="B3" s="17" t="s">
        <v>5</v>
      </c>
      <c r="C3" s="17" t="s">
        <v>6</v>
      </c>
      <c r="D3" s="17" t="s">
        <v>7</v>
      </c>
      <c r="E3" s="17" t="s">
        <v>8</v>
      </c>
      <c r="F3" s="18" t="s">
        <v>9</v>
      </c>
      <c r="G3" s="18" t="s">
        <v>10</v>
      </c>
      <c r="H3" s="17" t="s">
        <v>11</v>
      </c>
      <c r="I3" s="17" t="s">
        <v>12</v>
      </c>
      <c r="J3" s="17" t="s">
        <v>13</v>
      </c>
      <c r="K3" s="17" t="s">
        <v>14</v>
      </c>
      <c r="L3" s="17" t="s">
        <v>15</v>
      </c>
      <c r="M3" s="17" t="s">
        <v>16</v>
      </c>
      <c r="N3" s="17" t="s">
        <v>17</v>
      </c>
      <c r="O3" s="17" t="s">
        <v>18</v>
      </c>
      <c r="P3" s="17" t="s">
        <v>19</v>
      </c>
      <c r="Q3" s="17" t="s">
        <v>20</v>
      </c>
      <c r="R3" s="17" t="s">
        <v>21</v>
      </c>
      <c r="S3" s="17" t="s">
        <v>22</v>
      </c>
      <c r="T3" s="17" t="s">
        <v>23</v>
      </c>
      <c r="U3" s="17" t="s">
        <v>24</v>
      </c>
      <c r="V3" s="17" t="s">
        <v>25</v>
      </c>
      <c r="W3" s="17" t="s">
        <v>26</v>
      </c>
      <c r="X3" s="17" t="s">
        <v>27</v>
      </c>
      <c r="Y3" s="17" t="s">
        <v>28</v>
      </c>
      <c r="Z3" s="17" t="s">
        <v>29</v>
      </c>
      <c r="AA3" s="17" t="s">
        <v>30</v>
      </c>
      <c r="AB3" s="17" t="s">
        <v>31</v>
      </c>
      <c r="AC3" s="17" t="s">
        <v>32</v>
      </c>
      <c r="AD3" s="17" t="s">
        <v>33</v>
      </c>
      <c r="AE3" s="17" t="s">
        <v>34</v>
      </c>
      <c r="AF3" s="17" t="s">
        <v>35</v>
      </c>
      <c r="AG3" s="17" t="s">
        <v>36</v>
      </c>
      <c r="AH3" s="17" t="s">
        <v>37</v>
      </c>
      <c r="AI3" s="17" t="s">
        <v>38</v>
      </c>
      <c r="AJ3" s="17" t="s">
        <v>39</v>
      </c>
      <c r="AK3" s="17" t="s">
        <v>40</v>
      </c>
      <c r="AL3" s="17" t="s">
        <v>41</v>
      </c>
      <c r="AM3" s="17" t="s">
        <v>42</v>
      </c>
      <c r="AN3" s="17" t="s">
        <v>43</v>
      </c>
      <c r="AO3" s="17" t="s">
        <v>44</v>
      </c>
      <c r="AP3" s="17" t="s">
        <v>45</v>
      </c>
      <c r="AQ3" s="17" t="s">
        <v>46</v>
      </c>
      <c r="AR3" s="19" t="s">
        <v>47</v>
      </c>
      <c r="AS3" s="19" t="s">
        <v>48</v>
      </c>
      <c r="AT3" s="19" t="s">
        <v>49</v>
      </c>
      <c r="AU3" s="19" t="s">
        <v>50</v>
      </c>
      <c r="AV3" s="19" t="s">
        <v>51</v>
      </c>
      <c r="AW3" s="19" t="s">
        <v>52</v>
      </c>
      <c r="AX3" s="19" t="s">
        <v>53</v>
      </c>
      <c r="AY3" s="19" t="s">
        <v>54</v>
      </c>
      <c r="AZ3" s="19" t="s">
        <v>55</v>
      </c>
      <c r="BA3" s="19" t="s">
        <v>56</v>
      </c>
      <c r="BB3" s="19" t="s">
        <v>57</v>
      </c>
      <c r="BC3" s="19" t="s">
        <v>58</v>
      </c>
      <c r="BD3" s="19" t="s">
        <v>59</v>
      </c>
      <c r="BE3" s="19" t="s">
        <v>60</v>
      </c>
      <c r="BF3" s="19" t="s">
        <v>61</v>
      </c>
      <c r="BG3" s="19" t="s">
        <v>62</v>
      </c>
      <c r="BH3" s="19" t="s">
        <v>63</v>
      </c>
      <c r="BI3" s="19" t="s">
        <v>64</v>
      </c>
      <c r="BJ3" s="19" t="s">
        <v>65</v>
      </c>
      <c r="BK3" s="19" t="s">
        <v>66</v>
      </c>
      <c r="BL3" s="19" t="s">
        <v>67</v>
      </c>
      <c r="BM3" s="19" t="s">
        <v>68</v>
      </c>
      <c r="BN3" s="19" t="s">
        <v>69</v>
      </c>
      <c r="BO3" s="19" t="s">
        <v>70</v>
      </c>
      <c r="BP3" s="19" t="s">
        <v>71</v>
      </c>
      <c r="BQ3" s="19" t="s">
        <v>72</v>
      </c>
      <c r="BR3" s="19" t="s">
        <v>73</v>
      </c>
      <c r="BS3" s="19" t="s">
        <v>74</v>
      </c>
      <c r="BT3" s="19" t="s">
        <v>75</v>
      </c>
      <c r="BU3" s="19" t="s">
        <v>76</v>
      </c>
      <c r="BV3" s="65" t="s">
        <v>77</v>
      </c>
      <c r="BW3" s="65" t="s">
        <v>78</v>
      </c>
      <c r="BX3" s="65" t="s">
        <v>79</v>
      </c>
      <c r="BY3" s="65" t="s">
        <v>80</v>
      </c>
      <c r="BZ3" s="65" t="s">
        <v>81</v>
      </c>
    </row>
    <row r="4" spans="1:79">
      <c r="A4" s="20" t="s">
        <v>82</v>
      </c>
      <c r="B4" s="21" t="s">
        <v>83</v>
      </c>
      <c r="C4" s="17" t="s">
        <v>84</v>
      </c>
      <c r="D4" s="20" t="s">
        <v>85</v>
      </c>
      <c r="E4" s="20" t="s">
        <v>86</v>
      </c>
      <c r="F4" s="17" t="s">
        <v>87</v>
      </c>
      <c r="G4" s="17" t="s">
        <v>88</v>
      </c>
      <c r="H4" s="17" t="s">
        <v>89</v>
      </c>
      <c r="I4" s="17" t="s">
        <v>90</v>
      </c>
      <c r="J4" s="17" t="s">
        <v>91</v>
      </c>
      <c r="K4" s="17" t="s">
        <v>92</v>
      </c>
      <c r="L4" s="17" t="s">
        <v>93</v>
      </c>
      <c r="M4" s="17" t="s">
        <v>94</v>
      </c>
      <c r="N4" s="17" t="s">
        <v>95</v>
      </c>
      <c r="O4" s="17" t="s">
        <v>96</v>
      </c>
      <c r="P4" s="17" t="s">
        <v>97</v>
      </c>
      <c r="Q4" s="17" t="s">
        <v>98</v>
      </c>
      <c r="R4" s="17" t="s">
        <v>99</v>
      </c>
      <c r="S4" s="17" t="s">
        <v>100</v>
      </c>
      <c r="T4" s="17" t="s">
        <v>101</v>
      </c>
      <c r="U4" s="17" t="s">
        <v>102</v>
      </c>
      <c r="V4" s="17" t="s">
        <v>103</v>
      </c>
      <c r="W4" s="17" t="s">
        <v>104</v>
      </c>
      <c r="X4" s="17" t="s">
        <v>105</v>
      </c>
      <c r="Y4" s="17" t="s">
        <v>106</v>
      </c>
      <c r="Z4" s="17" t="s">
        <v>107</v>
      </c>
      <c r="AA4" s="17" t="s">
        <v>108</v>
      </c>
      <c r="AB4" s="17" t="s">
        <v>109</v>
      </c>
      <c r="AC4" s="17" t="s">
        <v>110</v>
      </c>
      <c r="AD4" s="17" t="s">
        <v>111</v>
      </c>
      <c r="AE4" s="17" t="s">
        <v>112</v>
      </c>
      <c r="AF4" s="17" t="s">
        <v>113</v>
      </c>
      <c r="AG4" s="17" t="s">
        <v>114</v>
      </c>
      <c r="AH4" s="17" t="s">
        <v>115</v>
      </c>
      <c r="AI4" s="17" t="s">
        <v>116</v>
      </c>
      <c r="AJ4" s="17" t="s">
        <v>117</v>
      </c>
      <c r="AK4" s="17" t="s">
        <v>118</v>
      </c>
      <c r="AL4" s="17" t="s">
        <v>119</v>
      </c>
      <c r="AM4" s="17" t="s">
        <v>120</v>
      </c>
      <c r="AN4" s="17" t="s">
        <v>121</v>
      </c>
      <c r="AO4" s="17" t="s">
        <v>122</v>
      </c>
      <c r="AP4" s="17" t="s">
        <v>123</v>
      </c>
      <c r="AQ4" s="17" t="s">
        <v>124</v>
      </c>
      <c r="AR4" s="17" t="s">
        <v>125</v>
      </c>
      <c r="AS4" s="17" t="s">
        <v>126</v>
      </c>
      <c r="AT4" s="17" t="s">
        <v>127</v>
      </c>
      <c r="AU4" s="17" t="s">
        <v>128</v>
      </c>
      <c r="AV4" s="17" t="s">
        <v>129</v>
      </c>
      <c r="AW4" s="17" t="s">
        <v>130</v>
      </c>
      <c r="AX4" s="17" t="s">
        <v>131</v>
      </c>
      <c r="AY4" s="17" t="s">
        <v>132</v>
      </c>
      <c r="AZ4" s="17" t="s">
        <v>133</v>
      </c>
      <c r="BA4" s="17" t="s">
        <v>134</v>
      </c>
      <c r="BB4" s="17" t="s">
        <v>135</v>
      </c>
      <c r="BC4" s="17" t="s">
        <v>136</v>
      </c>
      <c r="BD4" s="17" t="s">
        <v>137</v>
      </c>
      <c r="BE4" s="17" t="s">
        <v>138</v>
      </c>
      <c r="BF4" s="17" t="s">
        <v>139</v>
      </c>
      <c r="BG4" s="17" t="s">
        <v>140</v>
      </c>
      <c r="BH4" s="17" t="s">
        <v>141</v>
      </c>
      <c r="BI4" s="17" t="s">
        <v>142</v>
      </c>
      <c r="BJ4" s="17" t="s">
        <v>143</v>
      </c>
      <c r="BK4" s="17" t="s">
        <v>144</v>
      </c>
      <c r="BL4" s="17" t="s">
        <v>145</v>
      </c>
      <c r="BM4" s="17" t="s">
        <v>146</v>
      </c>
      <c r="BN4" s="17" t="s">
        <v>147</v>
      </c>
      <c r="BO4" s="17" t="s">
        <v>148</v>
      </c>
      <c r="BP4" s="17" t="s">
        <v>149</v>
      </c>
      <c r="BQ4" s="17" t="s">
        <v>150</v>
      </c>
      <c r="BR4" s="17" t="s">
        <v>151</v>
      </c>
      <c r="BS4" s="17" t="s">
        <v>152</v>
      </c>
      <c r="BT4" s="17" t="s">
        <v>153</v>
      </c>
      <c r="BU4" s="17" t="s">
        <v>154</v>
      </c>
      <c r="BV4" s="17" t="s">
        <v>155</v>
      </c>
      <c r="BW4" s="17" t="s">
        <v>156</v>
      </c>
      <c r="BX4" s="17" t="s">
        <v>157</v>
      </c>
      <c r="BY4" s="17" t="s">
        <v>158</v>
      </c>
      <c r="BZ4" s="17" t="s">
        <v>159</v>
      </c>
    </row>
    <row r="5" spans="1:79">
      <c r="A5" s="15">
        <v>1</v>
      </c>
      <c r="B5" s="15">
        <v>2</v>
      </c>
      <c r="C5" s="15">
        <v>3</v>
      </c>
      <c r="D5" s="15">
        <v>4</v>
      </c>
      <c r="E5" s="15">
        <v>5</v>
      </c>
      <c r="F5" s="15">
        <v>6</v>
      </c>
      <c r="G5" s="15">
        <v>7</v>
      </c>
      <c r="H5" s="15">
        <v>8</v>
      </c>
      <c r="I5" s="15">
        <v>9</v>
      </c>
      <c r="J5" s="15">
        <v>10</v>
      </c>
      <c r="K5" s="15">
        <v>11</v>
      </c>
      <c r="L5" s="15">
        <v>12</v>
      </c>
      <c r="M5" s="15">
        <v>13</v>
      </c>
      <c r="N5" s="15">
        <v>14</v>
      </c>
      <c r="O5" s="15">
        <v>15</v>
      </c>
      <c r="P5" s="15">
        <v>16</v>
      </c>
      <c r="Q5" s="15">
        <v>17</v>
      </c>
      <c r="R5" s="15">
        <v>18</v>
      </c>
      <c r="S5" s="15">
        <v>19</v>
      </c>
      <c r="T5" s="15">
        <v>20</v>
      </c>
      <c r="U5" s="15">
        <v>21</v>
      </c>
      <c r="V5" s="15">
        <v>22</v>
      </c>
      <c r="W5" s="15">
        <v>23</v>
      </c>
      <c r="X5" s="15">
        <v>24</v>
      </c>
      <c r="Y5" s="15">
        <v>25</v>
      </c>
      <c r="Z5" s="15">
        <v>26</v>
      </c>
      <c r="AA5" s="15">
        <v>27</v>
      </c>
      <c r="AB5" s="15">
        <v>28</v>
      </c>
      <c r="AC5" s="15">
        <v>29</v>
      </c>
      <c r="AD5" s="15">
        <v>30</v>
      </c>
      <c r="AE5" s="15">
        <v>31</v>
      </c>
      <c r="AF5" s="15">
        <v>32</v>
      </c>
      <c r="AG5" s="15">
        <v>33</v>
      </c>
      <c r="AH5" s="15">
        <v>34</v>
      </c>
      <c r="AI5" s="15">
        <v>35</v>
      </c>
      <c r="AJ5" s="15">
        <v>36</v>
      </c>
      <c r="AK5" s="15">
        <v>37</v>
      </c>
      <c r="AL5" s="15">
        <v>38</v>
      </c>
      <c r="AM5" s="15">
        <v>39</v>
      </c>
      <c r="AN5" s="15">
        <v>40</v>
      </c>
      <c r="AO5" s="15">
        <v>41</v>
      </c>
      <c r="AP5" s="15">
        <v>42</v>
      </c>
      <c r="AQ5" s="15">
        <v>43</v>
      </c>
      <c r="AR5" s="15">
        <v>44</v>
      </c>
      <c r="AS5" s="15">
        <v>45</v>
      </c>
      <c r="AT5" s="15">
        <v>46</v>
      </c>
      <c r="AU5" s="15">
        <v>47</v>
      </c>
      <c r="AV5" s="15">
        <v>48</v>
      </c>
      <c r="AW5" s="15">
        <v>49</v>
      </c>
      <c r="AX5" s="15">
        <v>50</v>
      </c>
      <c r="AY5" s="15">
        <v>51</v>
      </c>
      <c r="AZ5" s="15">
        <v>52</v>
      </c>
      <c r="BA5" s="15">
        <v>53</v>
      </c>
      <c r="BB5" s="15">
        <v>54</v>
      </c>
      <c r="BC5" s="15">
        <v>55</v>
      </c>
      <c r="BD5" s="15">
        <v>56</v>
      </c>
      <c r="BE5" s="15">
        <v>57</v>
      </c>
      <c r="BF5" s="15">
        <v>58</v>
      </c>
      <c r="BG5" s="15">
        <v>59</v>
      </c>
      <c r="BH5" s="15">
        <v>60</v>
      </c>
      <c r="BI5" s="15">
        <v>61</v>
      </c>
      <c r="BJ5" s="15">
        <v>62</v>
      </c>
      <c r="BK5" s="15">
        <v>63</v>
      </c>
      <c r="BL5" s="15">
        <v>64</v>
      </c>
      <c r="BM5" s="15">
        <v>65</v>
      </c>
      <c r="BN5" s="15">
        <v>66</v>
      </c>
      <c r="BO5" s="15">
        <v>67</v>
      </c>
      <c r="BP5" s="15">
        <v>68</v>
      </c>
      <c r="BQ5" s="15">
        <v>69</v>
      </c>
      <c r="BR5" s="15">
        <v>70</v>
      </c>
      <c r="BS5" s="15">
        <v>71</v>
      </c>
      <c r="BT5" s="15">
        <v>72</v>
      </c>
      <c r="BU5" s="15">
        <v>73</v>
      </c>
      <c r="BV5" s="15">
        <v>74</v>
      </c>
      <c r="BW5" s="15">
        <v>75</v>
      </c>
      <c r="BX5" s="15">
        <v>76</v>
      </c>
      <c r="BY5" s="15">
        <v>77</v>
      </c>
      <c r="BZ5" s="15">
        <v>78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57"/>
  <sheetViews>
    <sheetView tabSelected="0" workbookViewId="0" view="pageBreakPreview" showGridLines="true" showRowColHeaders="1">
      <selection activeCell="B57" sqref="B57"/>
    </sheetView>
  </sheetViews>
  <sheetFormatPr customHeight="true" defaultRowHeight="30" defaultColWidth="8.83203125" outlineLevelRow="0" outlineLevelCol="0"/>
  <cols>
    <col min="1" max="1" width="20.6640625" customWidth="true" style="14"/>
    <col min="2" max="2" width="20.6640625" customWidth="true" style="14"/>
    <col min="3" max="3" width="20.6640625" customWidth="true" style="14"/>
    <col min="4" max="4" width="20.6640625" customWidth="true" style="14"/>
    <col min="5" max="5" width="20.6640625" customWidth="true" style="14"/>
    <col min="6" max="6" width="11.1640625" customWidth="true" style="14"/>
    <col min="7" max="7" width="11.6640625" customWidth="true" style="14"/>
    <col min="8" max="8" width="11.6640625" customWidth="true" style="14"/>
    <col min="9" max="9" width="10.6640625" customWidth="true" style="14"/>
    <col min="10" max="10" width="11" customWidth="true" style="14"/>
    <col min="11" max="11" width="9" customWidth="true" style="14"/>
  </cols>
  <sheetData>
    <row r="1" spans="1:11" customHeight="1" ht="30">
      <c r="A1" s="14" t="s">
        <v>160</v>
      </c>
    </row>
    <row r="3" spans="1:11" customHeight="1" ht="30">
      <c r="A3" s="223" t="s">
        <v>161</v>
      </c>
      <c r="B3" s="224"/>
      <c r="C3" s="224"/>
      <c r="D3" s="224"/>
      <c r="E3" s="225"/>
      <c r="G3" s="22"/>
    </row>
    <row r="4" spans="1:11" customHeight="1" ht="30">
      <c r="A4" s="23" t="s">
        <v>5</v>
      </c>
      <c r="B4" s="226" t="str">
        <f>データ!B2</f>
        <v>きたおおじ</v>
      </c>
      <c r="C4" s="227"/>
      <c r="D4" s="227"/>
      <c r="E4" s="228"/>
    </row>
    <row r="5" spans="1:11" customHeight="1" ht="30">
      <c r="A5" s="24" t="s">
        <v>6</v>
      </c>
      <c r="B5" s="229" t="str">
        <f>データ!C2</f>
        <v>特別養護老人ホーム</v>
      </c>
      <c r="C5" s="230"/>
      <c r="D5" s="230"/>
      <c r="E5" s="231"/>
    </row>
    <row r="6" spans="1:11" customHeight="1" ht="30">
      <c r="A6" s="25" t="s">
        <v>162</v>
      </c>
      <c r="B6" s="214">
        <f>データ!G2</f>
        <v>29</v>
      </c>
      <c r="C6" s="215"/>
      <c r="D6" s="215"/>
      <c r="E6" s="216"/>
    </row>
    <row r="7" spans="1:11" customHeight="1" ht="30">
      <c r="A7" s="24" t="s">
        <v>163</v>
      </c>
      <c r="B7" s="229" t="str">
        <f>_xlfn.CONCAT(_xlfn.CONCAT("ユニットケア（1ユニット",データ!H2,"名）"))</f>
        <v>ユニットケア（1ユニット10名）</v>
      </c>
      <c r="C7" s="230"/>
      <c r="D7" s="230" t="str">
        <f>_xlfn.CONCAT(_xlfn.CONCAT("従来型（1フロア",データ!I2,"名）"))</f>
        <v>従来型（1フロア0名）</v>
      </c>
      <c r="E7" s="231"/>
    </row>
    <row r="8" spans="1:11" customHeight="1" ht="30">
      <c r="A8" s="24" t="s">
        <v>164</v>
      </c>
      <c r="B8" s="214">
        <f>データ!J2</f>
        <v>21</v>
      </c>
      <c r="C8" s="215"/>
      <c r="D8" s="215"/>
      <c r="E8" s="216"/>
    </row>
    <row r="9" spans="1:11" customHeight="1" ht="30">
      <c r="A9" s="24" t="s">
        <v>165</v>
      </c>
      <c r="B9" s="229" t="str">
        <f>_xlfn.CONCAT(_xlfn.CONCAT("ユニットケア（1ユニット",データ!K2,"名）"))</f>
        <v>ユニットケア（1ユニット9名）</v>
      </c>
      <c r="C9" s="230"/>
      <c r="D9" s="230" t="str">
        <f>_xlfn.CONCAT(_xlfn.CONCAT("従来型（1フロア",データ!L2,"名）"))</f>
        <v>従来型（1フロア0名）</v>
      </c>
      <c r="E9" s="231"/>
    </row>
    <row r="10" spans="1:11" customHeight="1" ht="30">
      <c r="A10" s="24" t="s">
        <v>166</v>
      </c>
      <c r="B10" s="214">
        <f>データ!M2</f>
        <v>2</v>
      </c>
      <c r="C10" s="215"/>
      <c r="D10" s="215"/>
      <c r="E10" s="216"/>
    </row>
    <row r="11" spans="1:11" customHeight="1" ht="30">
      <c r="A11" s="24" t="s">
        <v>17</v>
      </c>
      <c r="B11" s="232">
        <f>データ!N2</f>
        <v>25</v>
      </c>
      <c r="C11" s="233"/>
      <c r="D11" s="233"/>
      <c r="E11" s="234"/>
    </row>
    <row r="12" spans="1:11" customHeight="1" ht="39">
      <c r="A12" s="26" t="s">
        <v>167</v>
      </c>
      <c r="B12" s="235">
        <f>データ!O2</f>
        <v>0</v>
      </c>
      <c r="C12" s="236"/>
      <c r="D12" s="236"/>
      <c r="E12" s="237"/>
    </row>
    <row r="13" spans="1:11" customHeight="1" ht="30">
      <c r="A13" s="223" t="s">
        <v>168</v>
      </c>
      <c r="B13" s="224"/>
      <c r="C13" s="224"/>
      <c r="D13" s="224"/>
      <c r="E13" s="225"/>
    </row>
    <row r="14" spans="1:11" customHeight="1" ht="30">
      <c r="A14" s="23" t="s">
        <v>169</v>
      </c>
      <c r="B14" s="226">
        <f>データ!P2</f>
        <v>0</v>
      </c>
      <c r="C14" s="227"/>
      <c r="D14" s="227"/>
      <c r="E14" s="228"/>
    </row>
    <row r="15" spans="1:11" customHeight="1" ht="30">
      <c r="A15" s="24" t="s">
        <v>170</v>
      </c>
      <c r="B15" s="214">
        <f>データ!Q2</f>
        <v>4</v>
      </c>
      <c r="C15" s="215"/>
      <c r="D15" s="215"/>
      <c r="E15" s="216"/>
    </row>
    <row r="16" spans="1:11" customHeight="1" ht="30">
      <c r="A16" s="24" t="s">
        <v>171</v>
      </c>
      <c r="B16" s="214">
        <f>データ!R2</f>
        <v>16</v>
      </c>
      <c r="C16" s="215"/>
      <c r="D16" s="215"/>
      <c r="E16" s="216"/>
    </row>
    <row r="17" spans="1:11" customHeight="1" ht="30">
      <c r="A17" s="27" t="s">
        <v>172</v>
      </c>
      <c r="B17" s="217">
        <f>データ!S2</f>
        <v>9</v>
      </c>
      <c r="C17" s="218"/>
      <c r="D17" s="218"/>
      <c r="E17" s="219"/>
    </row>
    <row r="19" spans="1:11" customHeight="1" ht="30">
      <c r="A19" s="28" t="s">
        <v>173</v>
      </c>
      <c r="D19" s="29" t="s">
        <v>174</v>
      </c>
    </row>
    <row r="20" spans="1:11" customHeight="1" ht="30">
      <c r="A20" s="30" t="s">
        <v>175</v>
      </c>
      <c r="B20" s="30" t="s">
        <v>176</v>
      </c>
      <c r="C20" s="30" t="s">
        <v>177</v>
      </c>
      <c r="D20" s="70" t="s">
        <v>178</v>
      </c>
      <c r="E20" s="70" t="s">
        <v>179</v>
      </c>
    </row>
    <row r="21" spans="1:11" customHeight="1" ht="30">
      <c r="A21" s="31" t="s">
        <v>180</v>
      </c>
      <c r="B21" s="32">
        <f>データ!T2</f>
        <v>17</v>
      </c>
      <c r="C21" s="32">
        <f>データ!U2</f>
        <v>0</v>
      </c>
      <c r="D21" s="33">
        <f>データ!V2</f>
        <v>1</v>
      </c>
      <c r="E21" s="34">
        <f>データ!W2</f>
        <v>20</v>
      </c>
    </row>
    <row r="22" spans="1:11" customHeight="1" ht="30">
      <c r="A22" s="24" t="s">
        <v>181</v>
      </c>
      <c r="B22" s="35">
        <f>データ!X2</f>
        <v>17</v>
      </c>
      <c r="C22" s="35">
        <f>データ!Y2</f>
        <v>14</v>
      </c>
      <c r="D22" s="36">
        <f>データ!Z2</f>
        <v>5</v>
      </c>
      <c r="E22" s="37">
        <f>データ!AA2</f>
        <v>6</v>
      </c>
    </row>
    <row r="23" spans="1:11" customHeight="1" ht="30">
      <c r="A23" s="24" t="s">
        <v>182</v>
      </c>
      <c r="B23" s="35">
        <f>データ!AB2</f>
        <v>17</v>
      </c>
      <c r="C23" s="35">
        <f>データ!AC2</f>
        <v>14</v>
      </c>
      <c r="D23" s="36">
        <f>データ!AD2</f>
        <v>5</v>
      </c>
      <c r="E23" s="37">
        <f>データ!AE2</f>
        <v>6</v>
      </c>
    </row>
    <row r="24" spans="1:11" customHeight="1" ht="30">
      <c r="A24" s="27" t="s">
        <v>183</v>
      </c>
      <c r="B24" s="38">
        <f>データ!AF2</f>
        <v>13</v>
      </c>
      <c r="C24" s="38">
        <f>データ!AG2</f>
        <v>2</v>
      </c>
      <c r="D24" s="39">
        <f>データ!AH2</f>
        <v>3</v>
      </c>
      <c r="E24" s="40">
        <f>データ!AI2</f>
        <v>20</v>
      </c>
    </row>
    <row r="25" spans="1:11" customHeight="1" ht="30">
      <c r="A25" s="41"/>
    </row>
    <row r="26" spans="1:11" customHeight="1" ht="30">
      <c r="A26" s="42" t="s">
        <v>184</v>
      </c>
    </row>
    <row r="27" spans="1:11" customHeight="1" ht="30">
      <c r="A27" s="30" t="s">
        <v>185</v>
      </c>
      <c r="B27" s="30" t="s">
        <v>186</v>
      </c>
      <c r="C27" s="30" t="s">
        <v>187</v>
      </c>
      <c r="D27" s="30" t="s">
        <v>188</v>
      </c>
      <c r="E27" s="30" t="s">
        <v>189</v>
      </c>
    </row>
    <row r="28" spans="1:11" customHeight="1" ht="30">
      <c r="A28" s="30" t="s">
        <v>190</v>
      </c>
      <c r="B28" s="43">
        <f>データ!AJ2</f>
        <v>90000</v>
      </c>
      <c r="C28" s="44">
        <f>データ!AK2</f>
        <v>1</v>
      </c>
      <c r="D28" s="45">
        <f>データ!AL2</f>
        <v>0</v>
      </c>
      <c r="E28" s="46">
        <f>データ!AM2</f>
        <v>30</v>
      </c>
    </row>
    <row r="29" spans="1:11" customHeight="1" ht="30">
      <c r="A29" s="30" t="s">
        <v>191</v>
      </c>
      <c r="B29" s="30" t="s">
        <v>192</v>
      </c>
      <c r="C29" s="30" t="s">
        <v>193</v>
      </c>
      <c r="D29" s="30" t="s">
        <v>194</v>
      </c>
      <c r="E29" s="30" t="s">
        <v>195</v>
      </c>
    </row>
    <row r="30" spans="1:11" customHeight="1" ht="30">
      <c r="A30" s="30" t="s">
        <v>196</v>
      </c>
      <c r="B30" s="45">
        <f>データ!AN2</f>
        <v>5</v>
      </c>
      <c r="C30" s="45">
        <f>データ!AO2</f>
        <v>1</v>
      </c>
      <c r="D30" s="46">
        <f>データ!AP2</f>
        <v>480</v>
      </c>
      <c r="E30" s="47">
        <f>データ!AQ2</f>
        <v>5</v>
      </c>
    </row>
    <row r="31" spans="1:11" customHeight="1" ht="30">
      <c r="A31" s="30" t="s">
        <v>197</v>
      </c>
      <c r="B31" s="48" t="s">
        <v>198</v>
      </c>
      <c r="C31" s="48" t="s">
        <v>199</v>
      </c>
      <c r="D31" s="46"/>
      <c r="E31" s="47"/>
    </row>
    <row r="32" spans="1:11" customHeight="1" ht="30">
      <c r="A32" s="30" t="s">
        <v>200</v>
      </c>
      <c r="B32" s="49">
        <f>データ!AR2</f>
        <v>0</v>
      </c>
      <c r="C32" s="43">
        <f>データ!AS2</f>
        <v>0</v>
      </c>
      <c r="D32" s="46"/>
      <c r="E32" s="47"/>
    </row>
    <row r="33" spans="1:11" customHeight="1" ht="30">
      <c r="A33" s="41"/>
      <c r="B33" s="50"/>
      <c r="C33" s="50"/>
      <c r="D33" s="51"/>
      <c r="E33" s="52"/>
    </row>
    <row r="34" spans="1:11" customHeight="1" ht="30">
      <c r="A34" s="41"/>
      <c r="B34" s="53"/>
      <c r="C34" s="54" t="s">
        <v>201</v>
      </c>
      <c r="D34" s="53"/>
    </row>
    <row r="35" spans="1:11" customHeight="1" ht="30">
      <c r="A35" s="55" t="s">
        <v>202</v>
      </c>
      <c r="B35" s="56"/>
      <c r="C35" s="56"/>
      <c r="D35" s="56"/>
    </row>
    <row r="36" spans="1:11" customHeight="1" ht="30">
      <c r="A36" s="220" t="s">
        <v>203</v>
      </c>
      <c r="B36" s="57" t="s">
        <v>204</v>
      </c>
      <c r="C36" s="31" t="s">
        <v>205</v>
      </c>
      <c r="D36" s="31" t="s">
        <v>206</v>
      </c>
    </row>
    <row r="37" spans="1:11" customHeight="1" ht="30">
      <c r="A37" s="220"/>
      <c r="B37" s="68">
        <f>データ!AT2</f>
        <v>0.3</v>
      </c>
      <c r="C37" s="39">
        <f>データ!AU2</f>
        <v>10</v>
      </c>
      <c r="D37" s="39">
        <f>データ!AV2</f>
        <v>30</v>
      </c>
    </row>
    <row r="38" spans="1:11" customHeight="1" ht="30">
      <c r="A38" s="220" t="s">
        <v>207</v>
      </c>
      <c r="B38" s="57" t="s">
        <v>204</v>
      </c>
      <c r="C38" s="31" t="s">
        <v>205</v>
      </c>
      <c r="D38" s="31" t="s">
        <v>206</v>
      </c>
    </row>
    <row r="39" spans="1:11" customHeight="1" ht="30">
      <c r="A39" s="220"/>
      <c r="B39" s="68">
        <f>データ!AW2</f>
        <v>0.1</v>
      </c>
      <c r="C39" s="39">
        <f>データ!AX2</f>
        <v>10</v>
      </c>
      <c r="D39" s="39">
        <f>データ!AY2</f>
        <v>30</v>
      </c>
    </row>
    <row r="40" spans="1:11" customHeight="1" ht="30">
      <c r="A40" s="220" t="s">
        <v>208</v>
      </c>
      <c r="B40" s="57" t="s">
        <v>204</v>
      </c>
      <c r="C40" s="31"/>
      <c r="D40" s="31" t="s">
        <v>206</v>
      </c>
    </row>
    <row r="41" spans="1:11" customHeight="1" ht="30">
      <c r="A41" s="220"/>
      <c r="B41" s="68">
        <f>データ!AZ2</f>
        <v>0.2</v>
      </c>
      <c r="C41" s="27"/>
      <c r="D41" s="39">
        <f>データ!BA2</f>
        <v>60</v>
      </c>
    </row>
    <row r="42" spans="1:11" customHeight="1" ht="30">
      <c r="A42" s="209" t="s">
        <v>209</v>
      </c>
      <c r="B42" s="57" t="s">
        <v>204</v>
      </c>
      <c r="C42" s="31" t="s">
        <v>210</v>
      </c>
      <c r="D42" s="31" t="s">
        <v>211</v>
      </c>
    </row>
    <row r="43" spans="1:11" customHeight="1" ht="30">
      <c r="A43" s="211"/>
      <c r="B43" s="68">
        <f>データ!BB2</f>
        <v>0.5</v>
      </c>
      <c r="C43" s="39">
        <f>データ!BC2</f>
        <v>4</v>
      </c>
      <c r="D43" s="38">
        <f>データ!BD2</f>
        <v>1</v>
      </c>
    </row>
    <row r="44" spans="1:11" customHeight="1" ht="30">
      <c r="A44" s="209" t="s">
        <v>212</v>
      </c>
      <c r="B44" s="57" t="s">
        <v>213</v>
      </c>
      <c r="C44" s="58" t="s">
        <v>214</v>
      </c>
      <c r="D44" s="58"/>
    </row>
    <row r="45" spans="1:11" customHeight="1" ht="30">
      <c r="A45" s="211"/>
      <c r="B45" s="59">
        <f>データ!BE2</f>
        <v>4</v>
      </c>
      <c r="C45" s="60">
        <f>データ!BF2</f>
        <v>30</v>
      </c>
      <c r="D45" s="27"/>
    </row>
    <row r="46" spans="1:11" customHeight="1" ht="30">
      <c r="A46" s="14" t="s">
        <v>215</v>
      </c>
    </row>
    <row r="48" spans="1:11" customHeight="1" ht="30">
      <c r="A48" s="14" t="s">
        <v>216</v>
      </c>
    </row>
    <row r="49" spans="1:11" customHeight="1" ht="30">
      <c r="A49" s="212" t="s">
        <v>217</v>
      </c>
      <c r="B49" s="69" t="s">
        <v>218</v>
      </c>
      <c r="C49" s="69" t="s">
        <v>219</v>
      </c>
      <c r="D49" s="69" t="s">
        <v>220</v>
      </c>
      <c r="E49" s="61"/>
    </row>
    <row r="50" spans="1:11" customHeight="1" ht="30">
      <c r="A50" s="213"/>
      <c r="B50" s="38">
        <f>データ!BG2</f>
        <v>28</v>
      </c>
      <c r="C50" s="62">
        <f>データ!BH2</f>
        <v>120</v>
      </c>
      <c r="D50" s="63">
        <f>データ!BI2</f>
        <v>0</v>
      </c>
      <c r="E50" s="64"/>
    </row>
    <row r="51" spans="1:11" customHeight="1" ht="30">
      <c r="A51" s="209" t="s">
        <v>221</v>
      </c>
      <c r="B51" s="70" t="s">
        <v>222</v>
      </c>
      <c r="C51" s="70" t="s">
        <v>223</v>
      </c>
      <c r="D51" s="70" t="s">
        <v>224</v>
      </c>
      <c r="E51" s="70" t="s">
        <v>225</v>
      </c>
    </row>
    <row r="52" spans="1:11" customHeight="1" ht="30">
      <c r="A52" s="210"/>
      <c r="B52" s="71">
        <f>データ!BJ2</f>
        <v>26</v>
      </c>
      <c r="C52" s="71">
        <f>データ!BK2</f>
        <v>24</v>
      </c>
      <c r="D52" s="72">
        <f>データ!BL2</f>
        <v>7</v>
      </c>
      <c r="E52" s="73">
        <f>データ!BM2</f>
        <v>5</v>
      </c>
    </row>
    <row r="53" spans="1:11" customHeight="1" ht="30">
      <c r="A53" s="221" t="s">
        <v>226</v>
      </c>
      <c r="B53" s="70" t="s">
        <v>222</v>
      </c>
      <c r="C53" s="70" t="s">
        <v>227</v>
      </c>
      <c r="D53" s="70" t="s">
        <v>228</v>
      </c>
      <c r="E53" s="70" t="s">
        <v>229</v>
      </c>
    </row>
    <row r="54" spans="1:11" customHeight="1" ht="30">
      <c r="A54" s="222"/>
      <c r="B54" s="38">
        <f>データ!BN2</f>
        <v>7</v>
      </c>
      <c r="C54" s="38">
        <f>データ!BO2</f>
        <v>21</v>
      </c>
      <c r="D54" s="39">
        <f>データ!BP2</f>
        <v>30</v>
      </c>
      <c r="E54" s="40">
        <f>データ!BQ2</f>
        <v>3</v>
      </c>
    </row>
    <row r="56" spans="1:11" customHeight="1" ht="30">
      <c r="A56" s="14" t="s">
        <v>230</v>
      </c>
    </row>
    <row r="57" spans="1:11" customHeight="1" ht="30">
      <c r="A57" s="66" t="s">
        <v>77</v>
      </c>
      <c r="B57" s="67">
        <f>データ!BV2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53:A54"/>
    <mergeCell ref="A3:E3"/>
    <mergeCell ref="B4:E4"/>
    <mergeCell ref="B5:E5"/>
    <mergeCell ref="B6:E6"/>
    <mergeCell ref="B8:E8"/>
    <mergeCell ref="B7:C7"/>
    <mergeCell ref="D7:E7"/>
    <mergeCell ref="B9:C9"/>
    <mergeCell ref="D9:E9"/>
    <mergeCell ref="B14:E14"/>
    <mergeCell ref="B10:E10"/>
    <mergeCell ref="B11:E11"/>
    <mergeCell ref="B12:E12"/>
    <mergeCell ref="A13:E13"/>
    <mergeCell ref="A40:A41"/>
    <mergeCell ref="A51:A52"/>
    <mergeCell ref="A42:A43"/>
    <mergeCell ref="A44:A45"/>
    <mergeCell ref="A49:A50"/>
    <mergeCell ref="B15:E15"/>
    <mergeCell ref="B16:E16"/>
    <mergeCell ref="B17:E17"/>
    <mergeCell ref="A36:A37"/>
    <mergeCell ref="A38:A39"/>
  </mergeCells>
  <printOptions gridLines="false" gridLinesSet="true"/>
  <pageMargins left="0.7" right="0.7" top="0.75" bottom="0.75" header="0.3" footer="0.3"/>
  <pageSetup paperSize="9" orientation="portrait" scale="77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1" manualBreakCount="1">
    <brk id="34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66"/>
  <sheetViews>
    <sheetView tabSelected="1" workbookViewId="0" zoomScale="90" zoomScaleNormal="90" view="pageBreakPreview" showGridLines="true" showRowColHeaders="1">
      <selection activeCell="I53" sqref="I53"/>
    </sheetView>
  </sheetViews>
  <sheetFormatPr customHeight="true" defaultRowHeight="25" defaultColWidth="8.83203125" outlineLevelRow="0" outlineLevelCol="0"/>
  <cols>
    <col min="1" max="1" width="33.6640625" customWidth="true" style="1"/>
    <col min="2" max="2" width="2.33203125" customWidth="true" style="1"/>
    <col min="3" max="3" width="18.6640625" customWidth="true" style="1"/>
    <col min="4" max="4" width="25.6640625" customWidth="true" style="1"/>
    <col min="5" max="5" width="25.6640625" customWidth="true" style="1"/>
    <col min="6" max="6" width="25.6640625" customWidth="true" style="1"/>
    <col min="7" max="7" width="28" customWidth="true" style="1"/>
    <col min="8" max="8" width="25.6640625" customWidth="true" style="1"/>
    <col min="9" max="9" width="25.6640625" customWidth="true" style="1"/>
    <col min="10" max="10" width="25.6640625" customWidth="true" style="1"/>
    <col min="11" max="11" width="9" customWidth="true" style="1"/>
  </cols>
  <sheetData>
    <row r="1" spans="1:11" customHeight="1" ht="30" s="12" customFormat="1">
      <c r="A1" s="74"/>
      <c r="B1" s="76"/>
    </row>
    <row r="2" spans="1:11" customHeight="1" ht="25">
      <c r="A2" s="75"/>
      <c r="B2" s="77"/>
      <c r="G2" s="3"/>
      <c r="H2" s="3"/>
      <c r="J2" s="1"/>
    </row>
    <row r="3" spans="1:11" customHeight="1" ht="25">
      <c r="A3" s="75"/>
      <c r="B3" s="77"/>
      <c r="G3" s="3"/>
      <c r="H3" s="3"/>
    </row>
    <row r="4" spans="1:11" customHeight="1" ht="25">
      <c r="A4" s="75"/>
      <c r="B4" s="77"/>
      <c r="C4" s="132" t="s">
        <v>5</v>
      </c>
      <c r="D4" s="141" t="str">
        <f>調査票!B4</f>
        <v>きたおおじ</v>
      </c>
      <c r="E4" s="78"/>
      <c r="G4" s="3"/>
      <c r="H4" s="3"/>
    </row>
    <row r="5" spans="1:11" customHeight="1" ht="25">
      <c r="A5" s="75"/>
      <c r="B5" s="77"/>
      <c r="C5" s="84" t="s">
        <v>231</v>
      </c>
      <c r="D5" s="134" t="str">
        <f>調査票!B5</f>
        <v>特別養護老人ホーム</v>
      </c>
      <c r="E5" s="78"/>
      <c r="G5" s="3"/>
      <c r="H5" s="3"/>
    </row>
    <row r="6" spans="1:11" customHeight="1" ht="25">
      <c r="A6" s="75"/>
      <c r="B6" s="77"/>
      <c r="C6" s="84" t="s">
        <v>164</v>
      </c>
      <c r="D6" s="134">
        <f>調査票!B8</f>
        <v>21</v>
      </c>
      <c r="E6" s="78"/>
      <c r="G6" s="3"/>
      <c r="H6" s="3"/>
    </row>
    <row r="7" spans="1:11" customHeight="1" ht="25">
      <c r="A7" s="75"/>
      <c r="B7" s="77"/>
      <c r="C7" s="84" t="s">
        <v>166</v>
      </c>
      <c r="D7" s="134">
        <f>調査票!B10</f>
        <v>2</v>
      </c>
      <c r="E7" s="78"/>
      <c r="G7" s="3"/>
      <c r="H7" s="3"/>
    </row>
    <row r="8" spans="1:11" customHeight="1" ht="25">
      <c r="A8" s="75"/>
      <c r="B8" s="77"/>
      <c r="C8" s="84" t="s">
        <v>17</v>
      </c>
      <c r="D8" s="135">
        <f>調査票!B11</f>
        <v>25</v>
      </c>
      <c r="E8" s="79"/>
    </row>
    <row r="9" spans="1:11" customHeight="1" ht="25">
      <c r="A9" s="75"/>
      <c r="B9" s="77"/>
      <c r="C9" s="84" t="s">
        <v>232</v>
      </c>
      <c r="D9" s="130">
        <f>ROUNDUP((D8/21)/480,1)</f>
        <v>0.1</v>
      </c>
      <c r="E9" s="79"/>
    </row>
    <row r="10" spans="1:11" customHeight="1" ht="25">
      <c r="A10" s="75"/>
      <c r="B10" s="77"/>
      <c r="C10" s="133" t="s">
        <v>162</v>
      </c>
      <c r="D10" s="136">
        <f>調査票!B6</f>
        <v>29</v>
      </c>
      <c r="E10" s="78"/>
    </row>
    <row r="11" spans="1:11" customHeight="1" ht="25">
      <c r="A11" s="75"/>
      <c r="B11" s="77"/>
      <c r="C11" s="131" t="s">
        <v>169</v>
      </c>
      <c r="D11" s="140">
        <f>調査票!B14</f>
        <v>0</v>
      </c>
      <c r="E11" s="80"/>
    </row>
    <row r="12" spans="1:11" customHeight="1" ht="25">
      <c r="A12" s="75"/>
      <c r="B12" s="77"/>
      <c r="C12" s="84" t="s">
        <v>170</v>
      </c>
      <c r="D12" s="137">
        <f>調査票!B15</f>
        <v>4</v>
      </c>
      <c r="E12" s="80"/>
    </row>
    <row r="13" spans="1:11" customHeight="1" ht="25">
      <c r="A13" s="75"/>
      <c r="B13" s="77"/>
      <c r="C13" s="84" t="s">
        <v>171</v>
      </c>
      <c r="D13" s="137">
        <f>調査票!B16</f>
        <v>16</v>
      </c>
      <c r="E13" s="80"/>
    </row>
    <row r="14" spans="1:11" customHeight="1" ht="25">
      <c r="A14" s="75"/>
      <c r="B14" s="77"/>
      <c r="C14" s="85" t="s">
        <v>172</v>
      </c>
      <c r="D14" s="138">
        <f>調査票!B17</f>
        <v>9</v>
      </c>
      <c r="E14" s="81"/>
    </row>
    <row r="15" spans="1:11" customHeight="1" ht="25">
      <c r="A15" s="75"/>
      <c r="B15" s="77"/>
    </row>
    <row r="16" spans="1:11" customHeight="1" ht="25">
      <c r="A16" s="75"/>
      <c r="B16" s="77"/>
      <c r="C16" s="244" t="s">
        <v>180</v>
      </c>
      <c r="D16" s="118" t="s">
        <v>233</v>
      </c>
      <c r="E16" s="119" t="s">
        <v>234</v>
      </c>
      <c r="F16" s="118" t="s">
        <v>235</v>
      </c>
      <c r="G16" s="119" t="s">
        <v>178</v>
      </c>
      <c r="H16" s="120" t="s">
        <v>179</v>
      </c>
      <c r="I16" s="121" t="s">
        <v>236</v>
      </c>
      <c r="J16" s="122" t="s">
        <v>237</v>
      </c>
    </row>
    <row r="17" spans="1:11" customHeight="1" ht="25">
      <c r="A17" s="75"/>
      <c r="B17" s="77"/>
      <c r="C17" s="245"/>
      <c r="D17" s="104">
        <f>調査票!B21</f>
        <v>17</v>
      </c>
      <c r="E17" s="104">
        <f>調査票!C21</f>
        <v>0</v>
      </c>
      <c r="F17" s="105">
        <f>D17*H17+E17*H17</f>
        <v>340</v>
      </c>
      <c r="G17" s="104">
        <f>調査票!D21</f>
        <v>1</v>
      </c>
      <c r="H17" s="104">
        <f>調査票!E21</f>
        <v>20</v>
      </c>
      <c r="I17" s="106">
        <f>F17*G17*D9*30</f>
        <v>1020</v>
      </c>
      <c r="J17" s="123">
        <f>I17*12</f>
        <v>12240</v>
      </c>
    </row>
    <row r="18" spans="1:11" customHeight="1" ht="25">
      <c r="A18" s="75"/>
      <c r="B18" s="77"/>
      <c r="C18" s="245" t="s">
        <v>181</v>
      </c>
      <c r="D18" s="101" t="s">
        <v>233</v>
      </c>
      <c r="E18" s="102" t="s">
        <v>234</v>
      </c>
      <c r="F18" s="101" t="s">
        <v>235</v>
      </c>
      <c r="G18" s="102" t="s">
        <v>178</v>
      </c>
      <c r="H18" s="116" t="s">
        <v>179</v>
      </c>
      <c r="I18" s="103" t="s">
        <v>236</v>
      </c>
      <c r="J18" s="124" t="s">
        <v>237</v>
      </c>
    </row>
    <row r="19" spans="1:11" customHeight="1" ht="25">
      <c r="A19" s="75"/>
      <c r="B19" s="77"/>
      <c r="C19" s="245"/>
      <c r="D19" s="104">
        <f>調査票!B22</f>
        <v>17</v>
      </c>
      <c r="E19" s="104">
        <f>調査票!C22</f>
        <v>14</v>
      </c>
      <c r="F19" s="105">
        <f>D19*H19+E19*H19</f>
        <v>186</v>
      </c>
      <c r="G19" s="104">
        <f>調査票!D22</f>
        <v>5</v>
      </c>
      <c r="H19" s="104">
        <f>調査票!E22</f>
        <v>6</v>
      </c>
      <c r="I19" s="106">
        <f>F19*G19*$D10</f>
        <v>26970</v>
      </c>
      <c r="J19" s="123">
        <f>I19*12</f>
        <v>323640</v>
      </c>
    </row>
    <row r="20" spans="1:11" customHeight="1" ht="25">
      <c r="A20" s="75"/>
      <c r="B20" s="77"/>
      <c r="C20" s="245" t="s">
        <v>182</v>
      </c>
      <c r="D20" s="101" t="s">
        <v>233</v>
      </c>
      <c r="E20" s="102" t="s">
        <v>234</v>
      </c>
      <c r="F20" s="101" t="s">
        <v>235</v>
      </c>
      <c r="G20" s="102" t="s">
        <v>178</v>
      </c>
      <c r="H20" s="116" t="s">
        <v>179</v>
      </c>
      <c r="I20" s="103" t="s">
        <v>236</v>
      </c>
      <c r="J20" s="124" t="s">
        <v>237</v>
      </c>
    </row>
    <row r="21" spans="1:11" customHeight="1" ht="25">
      <c r="A21" s="75"/>
      <c r="B21" s="77"/>
      <c r="C21" s="245"/>
      <c r="D21" s="104">
        <f>調査票!B23</f>
        <v>17</v>
      </c>
      <c r="E21" s="104">
        <f>調査票!C23</f>
        <v>14</v>
      </c>
      <c r="F21" s="105">
        <f>D21*H21+E21*H21</f>
        <v>186</v>
      </c>
      <c r="G21" s="104">
        <f>調査票!D23</f>
        <v>5</v>
      </c>
      <c r="H21" s="104">
        <f>調査票!E23</f>
        <v>6</v>
      </c>
      <c r="I21" s="106">
        <f>F21*G21*D9*30</f>
        <v>2790</v>
      </c>
      <c r="J21" s="123">
        <f>I21*12</f>
        <v>33480</v>
      </c>
    </row>
    <row r="22" spans="1:11" customHeight="1" ht="25">
      <c r="A22" s="75"/>
      <c r="B22" s="77"/>
      <c r="C22" s="245" t="s">
        <v>183</v>
      </c>
      <c r="D22" s="101" t="s">
        <v>233</v>
      </c>
      <c r="E22" s="102" t="s">
        <v>234</v>
      </c>
      <c r="F22" s="101" t="s">
        <v>235</v>
      </c>
      <c r="G22" s="102" t="s">
        <v>178</v>
      </c>
      <c r="H22" s="116" t="s">
        <v>179</v>
      </c>
      <c r="I22" s="103" t="s">
        <v>236</v>
      </c>
      <c r="J22" s="124" t="s">
        <v>237</v>
      </c>
    </row>
    <row r="23" spans="1:11" customHeight="1" ht="25">
      <c r="A23" s="75"/>
      <c r="B23" s="77"/>
      <c r="C23" s="246"/>
      <c r="D23" s="139">
        <f>調査票!B24</f>
        <v>13</v>
      </c>
      <c r="E23" s="139">
        <f>調査票!C24</f>
        <v>2</v>
      </c>
      <c r="F23" s="125">
        <f>D23*H23+E23*H23</f>
        <v>300</v>
      </c>
      <c r="G23" s="139">
        <f>調査票!D24</f>
        <v>3</v>
      </c>
      <c r="H23" s="139">
        <f>調査票!E24</f>
        <v>20</v>
      </c>
      <c r="I23" s="106">
        <f>F23*G23*$D9</f>
        <v>90</v>
      </c>
      <c r="J23" s="123">
        <f>I23*12</f>
        <v>1080</v>
      </c>
    </row>
    <row r="24" spans="1:11" customHeight="1" ht="25">
      <c r="A24" s="75"/>
      <c r="B24" s="77"/>
      <c r="D24" s="2"/>
      <c r="E24" s="2"/>
      <c r="F24" s="2"/>
      <c r="G24" s="2"/>
      <c r="H24" s="2"/>
      <c r="I24" s="126" t="s">
        <v>238</v>
      </c>
      <c r="J24" s="127" t="s">
        <v>239</v>
      </c>
    </row>
    <row r="25" spans="1:11" customHeight="1" ht="25">
      <c r="A25" s="75"/>
      <c r="B25" s="77"/>
      <c r="C25" s="10"/>
      <c r="D25" s="2"/>
      <c r="E25" s="2"/>
      <c r="F25" s="2"/>
      <c r="G25" s="2"/>
      <c r="H25" s="2"/>
      <c r="I25" s="128">
        <f>I21+I19+I23+I17</f>
        <v>30870</v>
      </c>
      <c r="J25" s="129">
        <f>I25*12</f>
        <v>370440</v>
      </c>
    </row>
    <row r="26" spans="1:11" customHeight="1" ht="25">
      <c r="A26" s="75"/>
      <c r="B26" s="77"/>
      <c r="C26" s="3"/>
      <c r="D26" s="2"/>
      <c r="E26" s="2"/>
      <c r="F26" s="2"/>
      <c r="G26" s="2"/>
      <c r="H26" s="2"/>
      <c r="I26" s="4"/>
      <c r="J26" s="4"/>
    </row>
    <row r="27" spans="1:11" customHeight="1" ht="25">
      <c r="A27" s="75"/>
      <c r="B27" s="77"/>
      <c r="C27" s="241" t="s">
        <v>240</v>
      </c>
      <c r="D27" s="114" t="s">
        <v>241</v>
      </c>
      <c r="E27" s="142" t="s">
        <v>242</v>
      </c>
      <c r="F27" s="143"/>
      <c r="G27" s="144"/>
      <c r="H27" s="144"/>
      <c r="I27" s="142"/>
      <c r="J27" s="145" t="s">
        <v>243</v>
      </c>
    </row>
    <row r="28" spans="1:11" customHeight="1" ht="25">
      <c r="A28" s="75"/>
      <c r="B28" s="77"/>
      <c r="C28" s="240"/>
      <c r="D28" s="115">
        <f>調査票!B28</f>
        <v>90000</v>
      </c>
      <c r="E28" s="146">
        <f>調査票!C28</f>
        <v>1</v>
      </c>
      <c r="F28" s="147"/>
      <c r="G28" s="148"/>
      <c r="H28" s="148"/>
      <c r="I28" s="149"/>
      <c r="J28" s="150">
        <f>D28*I28</f>
        <v>0</v>
      </c>
    </row>
    <row r="29" spans="1:11" customHeight="1" ht="25">
      <c r="A29" s="75"/>
      <c r="B29" s="77"/>
      <c r="C29" s="240" t="s">
        <v>244</v>
      </c>
      <c r="D29" s="116" t="s">
        <v>245</v>
      </c>
      <c r="E29" s="151" t="s">
        <v>246</v>
      </c>
      <c r="F29" s="152"/>
      <c r="G29" s="152"/>
      <c r="H29" s="152"/>
      <c r="I29" s="151" t="s">
        <v>247</v>
      </c>
      <c r="J29" s="153" t="s">
        <v>237</v>
      </c>
    </row>
    <row r="30" spans="1:11" customHeight="1" ht="25">
      <c r="A30" s="75"/>
      <c r="B30" s="77"/>
      <c r="C30" s="240"/>
      <c r="D30" s="104">
        <f>調査票!D28</f>
        <v>0</v>
      </c>
      <c r="E30" s="154">
        <f>調査票!E28</f>
        <v>30</v>
      </c>
      <c r="F30" s="148"/>
      <c r="G30" s="148"/>
      <c r="H30" s="148"/>
      <c r="I30" s="149">
        <f>D30*E30*D9</f>
        <v>0</v>
      </c>
      <c r="J30" s="150">
        <f>I30*12</f>
        <v>0</v>
      </c>
    </row>
    <row r="31" spans="1:11" customHeight="1" ht="25">
      <c r="A31" s="75"/>
      <c r="B31" s="77"/>
      <c r="C31" s="242" t="s">
        <v>248</v>
      </c>
      <c r="D31" s="101" t="s">
        <v>249</v>
      </c>
      <c r="E31" s="155" t="s">
        <v>250</v>
      </c>
      <c r="F31" s="155" t="s">
        <v>251</v>
      </c>
      <c r="G31" s="156" t="s">
        <v>252</v>
      </c>
      <c r="H31" s="157"/>
      <c r="I31" s="151" t="s">
        <v>253</v>
      </c>
      <c r="J31" s="153" t="s">
        <v>237</v>
      </c>
    </row>
    <row r="32" spans="1:11" customHeight="1" ht="25">
      <c r="A32" s="75"/>
      <c r="B32" s="77"/>
      <c r="C32" s="242"/>
      <c r="D32" s="100">
        <f>調査票!B30</f>
        <v>5</v>
      </c>
      <c r="E32" s="158">
        <f>調査票!C30</f>
        <v>1</v>
      </c>
      <c r="F32" s="158">
        <f>調査票!D30</f>
        <v>480</v>
      </c>
      <c r="G32" s="158">
        <f>調査票!E30</f>
        <v>5</v>
      </c>
      <c r="H32" s="159"/>
      <c r="I32" s="147">
        <f>E32*G32*F32*D9</f>
        <v>240</v>
      </c>
      <c r="J32" s="150">
        <f>I32*D32</f>
        <v>1200</v>
      </c>
    </row>
    <row r="33" spans="1:11" customHeight="1" ht="25">
      <c r="A33" s="75"/>
      <c r="B33" s="77"/>
      <c r="C33" s="240" t="s">
        <v>200</v>
      </c>
      <c r="D33" s="101" t="s">
        <v>198</v>
      </c>
      <c r="E33" s="155" t="s">
        <v>199</v>
      </c>
      <c r="F33" s="152"/>
      <c r="G33" s="152"/>
      <c r="H33" s="152"/>
      <c r="I33" s="152"/>
      <c r="J33" s="153" t="s">
        <v>237</v>
      </c>
    </row>
    <row r="34" spans="1:11" customHeight="1" ht="25">
      <c r="A34" s="75"/>
      <c r="B34" s="77"/>
      <c r="C34" s="243"/>
      <c r="D34" s="117">
        <f>調査票!B32</f>
        <v>0</v>
      </c>
      <c r="E34" s="160">
        <f>調査票!C32</f>
        <v>0</v>
      </c>
      <c r="F34" s="161"/>
      <c r="G34" s="161"/>
      <c r="H34" s="161"/>
      <c r="I34" s="148"/>
      <c r="J34" s="162">
        <f>D34*E34</f>
        <v>0</v>
      </c>
    </row>
    <row r="35" spans="1:11" customHeight="1" ht="25">
      <c r="A35" s="75"/>
      <c r="B35" s="77"/>
      <c r="C35" s="8"/>
      <c r="D35" s="5"/>
      <c r="E35" s="163"/>
      <c r="F35" s="164"/>
      <c r="G35" s="163"/>
      <c r="H35" s="163"/>
      <c r="I35" s="165" t="s">
        <v>238</v>
      </c>
      <c r="J35" s="166" t="s">
        <v>239</v>
      </c>
    </row>
    <row r="36" spans="1:11" customHeight="1" ht="25">
      <c r="A36" s="75"/>
      <c r="B36" s="77"/>
      <c r="C36" s="8"/>
      <c r="E36" s="163"/>
      <c r="F36" s="163"/>
      <c r="G36" s="163"/>
      <c r="H36" s="163"/>
      <c r="I36" s="167">
        <f>I34+I32+I30+I28</f>
        <v>240</v>
      </c>
      <c r="J36" s="168">
        <f>J28+J30+J32+J34</f>
        <v>1200</v>
      </c>
    </row>
    <row r="37" spans="1:11" customHeight="1" ht="25">
      <c r="A37" s="75"/>
      <c r="B37" s="77"/>
      <c r="I37" s="4"/>
      <c r="J37" s="4"/>
    </row>
    <row r="38" spans="1:11" customHeight="1" ht="25">
      <c r="A38" s="75"/>
      <c r="B38" s="77"/>
      <c r="C38" s="251" t="s">
        <v>203</v>
      </c>
      <c r="D38" s="108" t="s">
        <v>254</v>
      </c>
      <c r="E38" s="169" t="s">
        <v>255</v>
      </c>
      <c r="F38" s="170" t="s">
        <v>256</v>
      </c>
      <c r="G38" s="171"/>
      <c r="H38" s="172"/>
      <c r="I38" s="173" t="s">
        <v>236</v>
      </c>
      <c r="J38" s="174" t="s">
        <v>237</v>
      </c>
    </row>
    <row r="39" spans="1:11" customHeight="1" ht="25">
      <c r="A39" s="75"/>
      <c r="B39" s="77"/>
      <c r="C39" s="252"/>
      <c r="D39" s="109">
        <f>調査票!B37</f>
        <v>0.3</v>
      </c>
      <c r="E39" s="158">
        <f>調査票!C37</f>
        <v>10</v>
      </c>
      <c r="F39" s="158">
        <f>調査票!D37</f>
        <v>30</v>
      </c>
      <c r="G39" s="159"/>
      <c r="H39" s="148"/>
      <c r="I39" s="147">
        <f>(D39*E39+D39*F39)*D9</f>
        <v>1.2</v>
      </c>
      <c r="J39" s="175">
        <f>I39*12</f>
        <v>14.4</v>
      </c>
    </row>
    <row r="40" spans="1:11" customHeight="1" ht="25">
      <c r="A40" s="75"/>
      <c r="B40" s="77"/>
      <c r="C40" s="252" t="s">
        <v>207</v>
      </c>
      <c r="D40" s="110" t="s">
        <v>254</v>
      </c>
      <c r="E40" s="155" t="s">
        <v>255</v>
      </c>
      <c r="F40" s="156" t="s">
        <v>256</v>
      </c>
      <c r="G40" s="176"/>
      <c r="H40" s="177"/>
      <c r="I40" s="151" t="s">
        <v>236</v>
      </c>
      <c r="J40" s="178" t="s">
        <v>237</v>
      </c>
    </row>
    <row r="41" spans="1:11" customHeight="1" ht="25">
      <c r="A41" s="75"/>
      <c r="B41" s="77"/>
      <c r="C41" s="252"/>
      <c r="D41" s="109">
        <f>調査票!B39</f>
        <v>0.1</v>
      </c>
      <c r="E41" s="158">
        <f>調査票!C39</f>
        <v>10</v>
      </c>
      <c r="F41" s="158">
        <f>調査票!D39</f>
        <v>30</v>
      </c>
      <c r="G41" s="159"/>
      <c r="H41" s="148"/>
      <c r="I41" s="147">
        <f>(D41*E41+D41*F41)*D9</f>
        <v>0.4</v>
      </c>
      <c r="J41" s="175">
        <f>I41*12</f>
        <v>4.8</v>
      </c>
    </row>
    <row r="42" spans="1:11" customHeight="1" ht="25">
      <c r="A42" s="75"/>
      <c r="B42" s="77"/>
      <c r="C42" s="252" t="s">
        <v>208</v>
      </c>
      <c r="D42" s="110" t="s">
        <v>254</v>
      </c>
      <c r="E42" s="155"/>
      <c r="F42" s="156" t="s">
        <v>256</v>
      </c>
      <c r="G42" s="176"/>
      <c r="H42" s="177"/>
      <c r="I42" s="151" t="s">
        <v>236</v>
      </c>
      <c r="J42" s="178" t="s">
        <v>237</v>
      </c>
    </row>
    <row r="43" spans="1:11" customHeight="1" ht="25">
      <c r="A43" s="75"/>
      <c r="B43" s="77"/>
      <c r="C43" s="252"/>
      <c r="D43" s="109">
        <f>調査票!B41</f>
        <v>0.2</v>
      </c>
      <c r="E43" s="159"/>
      <c r="F43" s="158">
        <f>調査票!D41</f>
        <v>60</v>
      </c>
      <c r="G43" s="159"/>
      <c r="H43" s="148"/>
      <c r="I43" s="147">
        <f>(D43*E43+D43*F43)*D9</f>
        <v>1.2</v>
      </c>
      <c r="J43" s="175">
        <f>I43*12</f>
        <v>14.4</v>
      </c>
    </row>
    <row r="44" spans="1:11" customHeight="1" ht="25">
      <c r="A44" s="75"/>
      <c r="B44" s="77"/>
      <c r="C44" s="252" t="s">
        <v>257</v>
      </c>
      <c r="D44" s="110" t="s">
        <v>254</v>
      </c>
      <c r="E44" s="156" t="s">
        <v>258</v>
      </c>
      <c r="F44" s="156" t="s">
        <v>259</v>
      </c>
      <c r="G44" s="176"/>
      <c r="H44" s="177"/>
      <c r="I44" s="176"/>
      <c r="J44" s="178" t="s">
        <v>237</v>
      </c>
    </row>
    <row r="45" spans="1:11" customHeight="1" ht="25">
      <c r="A45" s="75"/>
      <c r="B45" s="77"/>
      <c r="C45" s="252"/>
      <c r="D45" s="111">
        <f>調査票!B43</f>
        <v>0.5</v>
      </c>
      <c r="E45" s="158">
        <f>調査票!C43</f>
        <v>4</v>
      </c>
      <c r="F45" s="158">
        <f>調査票!D43</f>
        <v>1</v>
      </c>
      <c r="G45" s="159"/>
      <c r="H45" s="148"/>
      <c r="I45" s="147"/>
      <c r="J45" s="179">
        <f>D45*F45*E45*D9</f>
        <v>0.2</v>
      </c>
    </row>
    <row r="46" spans="1:11" customHeight="1" ht="25">
      <c r="A46" s="75"/>
      <c r="B46" s="77"/>
      <c r="C46" s="252" t="s">
        <v>260</v>
      </c>
      <c r="D46" s="112" t="s">
        <v>261</v>
      </c>
      <c r="E46" s="180" t="s">
        <v>262</v>
      </c>
      <c r="F46" s="181"/>
      <c r="G46" s="181"/>
      <c r="H46" s="181"/>
      <c r="I46" s="182"/>
      <c r="J46" s="183" t="s">
        <v>263</v>
      </c>
    </row>
    <row r="47" spans="1:11" customHeight="1" ht="25">
      <c r="A47" s="75"/>
      <c r="B47" s="77"/>
      <c r="C47" s="253"/>
      <c r="D47" s="113">
        <f>調査票!B45</f>
        <v>4</v>
      </c>
      <c r="E47" s="184">
        <f>調査票!C45</f>
        <v>30</v>
      </c>
      <c r="F47" s="185"/>
      <c r="G47" s="185"/>
      <c r="H47" s="186"/>
      <c r="I47" s="187"/>
      <c r="J47" s="188">
        <f>D47*E47*11600</f>
        <v>1392000</v>
      </c>
    </row>
    <row r="48" spans="1:11" customHeight="1" ht="25">
      <c r="A48" s="75"/>
      <c r="B48" s="77"/>
      <c r="C48" s="9"/>
      <c r="D48" s="5"/>
      <c r="E48" s="163"/>
      <c r="F48" s="163"/>
      <c r="G48" s="163"/>
      <c r="H48" s="163"/>
      <c r="I48" s="189" t="s">
        <v>238</v>
      </c>
      <c r="J48" s="190" t="s">
        <v>239</v>
      </c>
    </row>
    <row r="49" spans="1:11" customHeight="1" ht="25">
      <c r="A49" s="75"/>
      <c r="B49" s="77"/>
      <c r="C49" s="13"/>
      <c r="D49" s="5"/>
      <c r="E49" s="163"/>
      <c r="F49" s="163"/>
      <c r="G49" s="163"/>
      <c r="H49" s="163"/>
      <c r="I49" s="191">
        <f>I43+I41+I39+I47+I45</f>
        <v>2.8</v>
      </c>
      <c r="J49" s="192">
        <f>J43+J41+J39+J47+J45</f>
        <v>1392033.8</v>
      </c>
    </row>
    <row r="50" spans="1:11" customHeight="1" ht="25">
      <c r="A50" s="75"/>
      <c r="B50" s="77"/>
      <c r="I50" s="6"/>
      <c r="J50" s="7"/>
    </row>
    <row r="51" spans="1:11" customHeight="1" ht="25">
      <c r="A51" s="75"/>
      <c r="B51" s="77"/>
      <c r="C51" s="249" t="s">
        <v>217</v>
      </c>
      <c r="D51" s="99" t="s">
        <v>218</v>
      </c>
      <c r="E51" s="193" t="s">
        <v>264</v>
      </c>
      <c r="F51" s="193" t="s">
        <v>265</v>
      </c>
      <c r="G51" s="194"/>
      <c r="H51" s="194"/>
      <c r="I51" s="195" t="s">
        <v>236</v>
      </c>
      <c r="J51" s="196" t="s">
        <v>237</v>
      </c>
    </row>
    <row r="52" spans="1:11" customHeight="1" ht="25">
      <c r="A52" s="75"/>
      <c r="B52" s="77"/>
      <c r="C52" s="250"/>
      <c r="D52" s="100">
        <f>調査票!B50</f>
        <v>28</v>
      </c>
      <c r="E52" s="158">
        <f>調査票!C50</f>
        <v>120</v>
      </c>
      <c r="F52" s="197">
        <f>調査票!D50</f>
        <v>0</v>
      </c>
      <c r="G52" s="148"/>
      <c r="H52" s="148"/>
      <c r="I52" s="147">
        <f>D52*E52*F52*30</f>
        <v>0</v>
      </c>
      <c r="J52" s="198">
        <f>I52*12</f>
        <v>0</v>
      </c>
    </row>
    <row r="53" spans="1:11" customHeight="1" ht="25">
      <c r="A53" s="75"/>
      <c r="B53" s="77"/>
      <c r="C53" s="247" t="s">
        <v>221</v>
      </c>
      <c r="D53" s="101" t="s">
        <v>222</v>
      </c>
      <c r="E53" s="156" t="s">
        <v>223</v>
      </c>
      <c r="F53" s="155" t="s">
        <v>235</v>
      </c>
      <c r="G53" s="199" t="s">
        <v>266</v>
      </c>
      <c r="H53" s="156" t="s">
        <v>225</v>
      </c>
      <c r="I53" s="151" t="s">
        <v>236</v>
      </c>
      <c r="J53" s="200" t="s">
        <v>237</v>
      </c>
    </row>
    <row r="54" spans="1:11" customHeight="1" ht="25">
      <c r="A54" s="75"/>
      <c r="B54" s="77"/>
      <c r="C54" s="248"/>
      <c r="D54" s="100">
        <f>調査票!B52</f>
        <v>26</v>
      </c>
      <c r="E54" s="154">
        <f>調査票!C52</f>
        <v>24</v>
      </c>
      <c r="F54" s="201">
        <f>D54*H54+E54*H54</f>
        <v>250</v>
      </c>
      <c r="G54" s="154">
        <f>調査票!D52</f>
        <v>7</v>
      </c>
      <c r="H54" s="154">
        <f>調査票!E52</f>
        <v>5</v>
      </c>
      <c r="I54" s="149">
        <f>F54*G54*D9*30</f>
        <v>5250</v>
      </c>
      <c r="J54" s="198">
        <f>I54*12</f>
        <v>63000</v>
      </c>
    </row>
    <row r="55" spans="1:11" customHeight="1" ht="25">
      <c r="A55" s="75"/>
      <c r="B55" s="77"/>
      <c r="C55" s="238" t="s">
        <v>226</v>
      </c>
      <c r="D55" s="101" t="s">
        <v>222</v>
      </c>
      <c r="E55" s="156" t="s">
        <v>227</v>
      </c>
      <c r="F55" s="155"/>
      <c r="G55" s="156" t="s">
        <v>266</v>
      </c>
      <c r="H55" s="156" t="s">
        <v>229</v>
      </c>
      <c r="I55" s="151" t="s">
        <v>236</v>
      </c>
      <c r="J55" s="200" t="s">
        <v>237</v>
      </c>
    </row>
    <row r="56" spans="1:11" customHeight="1" ht="25">
      <c r="A56" s="75"/>
      <c r="B56" s="77"/>
      <c r="C56" s="239"/>
      <c r="D56" s="107">
        <f>調査票!B54</f>
        <v>7</v>
      </c>
      <c r="E56" s="202">
        <f>調査票!C54</f>
        <v>21</v>
      </c>
      <c r="F56" s="201"/>
      <c r="G56" s="203">
        <f>調査票!D54</f>
        <v>30</v>
      </c>
      <c r="H56" s="203">
        <f>調査票!E54</f>
        <v>3</v>
      </c>
      <c r="I56" s="149">
        <f>E56*G56*H56*D9*30</f>
        <v>5670</v>
      </c>
      <c r="J56" s="204">
        <f>I56*12</f>
        <v>68040</v>
      </c>
    </row>
    <row r="57" spans="1:11" customHeight="1" ht="25">
      <c r="A57" s="75"/>
      <c r="B57" s="77"/>
      <c r="C57" s="11"/>
      <c r="E57" s="163"/>
      <c r="F57" s="163"/>
      <c r="G57" s="163"/>
      <c r="H57" s="163"/>
      <c r="I57" s="205" t="s">
        <v>238</v>
      </c>
      <c r="J57" s="206" t="s">
        <v>239</v>
      </c>
    </row>
    <row r="58" spans="1:11" customHeight="1" ht="25">
      <c r="A58" s="75"/>
      <c r="B58" s="77"/>
      <c r="E58" s="163"/>
      <c r="F58" s="163"/>
      <c r="G58" s="163"/>
      <c r="H58" s="163"/>
      <c r="I58" s="207">
        <f>I56+I54+I52</f>
        <v>10920</v>
      </c>
      <c r="J58" s="208">
        <f>I58*12</f>
        <v>131040</v>
      </c>
    </row>
    <row r="59" spans="1:11" customHeight="1" ht="25">
      <c r="A59" s="75"/>
      <c r="B59" s="77"/>
    </row>
    <row r="60" spans="1:11" customHeight="1" ht="25">
      <c r="A60" s="75"/>
      <c r="B60" s="77"/>
    </row>
    <row r="61" spans="1:11" customHeight="1" ht="25">
      <c r="A61" s="75"/>
      <c r="B61" s="77"/>
    </row>
    <row r="62" spans="1:11" customHeight="1" ht="25">
      <c r="A62" s="75"/>
      <c r="B62" s="77"/>
      <c r="C62" s="82"/>
      <c r="D62" s="90" t="s">
        <v>267</v>
      </c>
      <c r="E62" s="91" t="s">
        <v>268</v>
      </c>
      <c r="F62" s="91" t="s">
        <v>269</v>
      </c>
      <c r="G62" s="91" t="s">
        <v>77</v>
      </c>
      <c r="H62" s="90" t="s">
        <v>270</v>
      </c>
      <c r="I62" s="90"/>
      <c r="J62" s="92" t="s">
        <v>271</v>
      </c>
    </row>
    <row r="63" spans="1:11" customHeight="1" ht="25">
      <c r="A63" s="75"/>
      <c r="B63" s="77"/>
      <c r="C63" s="83"/>
      <c r="D63" s="93">
        <f>D6</f>
        <v>21</v>
      </c>
      <c r="E63" s="94">
        <f>D10*11600*365</f>
        <v>122786000</v>
      </c>
      <c r="F63" s="95">
        <v>0.65</v>
      </c>
      <c r="G63" s="96">
        <f>調査票!B57</f>
        <v>0</v>
      </c>
      <c r="H63" s="97">
        <v>0.07</v>
      </c>
      <c r="I63" s="97"/>
      <c r="J63" s="98">
        <f>((E63*F63)*G63)*H63</f>
        <v>0</v>
      </c>
    </row>
    <row r="64" spans="1:11" customHeight="1" ht="25">
      <c r="A64" s="75"/>
      <c r="B64" s="77"/>
    </row>
    <row r="65" spans="1:11" customHeight="1" ht="25">
      <c r="A65" s="75"/>
      <c r="B65" s="77"/>
      <c r="I65" s="86" t="s">
        <v>272</v>
      </c>
      <c r="J65" s="87" t="s">
        <v>273</v>
      </c>
    </row>
    <row r="66" spans="1:11" customHeight="1" ht="25">
      <c r="A66" s="75"/>
      <c r="B66" s="77"/>
      <c r="I66" s="88">
        <f>(J63/12)+I58+I49+I36+I25</f>
        <v>42032.8</v>
      </c>
      <c r="J66" s="89">
        <f>J58+J49+J36+J25+J63</f>
        <v>1894713.8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6:C17"/>
    <mergeCell ref="C22:C23"/>
    <mergeCell ref="C18:C19"/>
    <mergeCell ref="C20:C21"/>
    <mergeCell ref="C53:C54"/>
    <mergeCell ref="C51:C52"/>
    <mergeCell ref="C38:C39"/>
    <mergeCell ref="C40:C41"/>
    <mergeCell ref="C42:C43"/>
    <mergeCell ref="C44:C45"/>
    <mergeCell ref="C46:C47"/>
    <mergeCell ref="C55:C56"/>
    <mergeCell ref="C29:C30"/>
    <mergeCell ref="C27:C28"/>
    <mergeCell ref="C31:C32"/>
    <mergeCell ref="C33:C34"/>
  </mergeCells>
  <dataValidations count="1">
    <dataValidation type="list" allowBlank="1" showDropDown="0" showInputMessage="1" showErrorMessage="1" sqref="E5">
      <formula1>"特別養護老人ホーム,老人保健施設,高齢者デイ,身障入所施設,身障デイ,回復期,急性期,介護医療院"</formula1>
    </dataValidation>
  </dataValidations>
  <printOptions gridLines="false" gridLinesSet="true"/>
  <pageMargins left="0.7" right="0.7" top="0.75" bottom="0.75" header="0.3" footer="0.3"/>
  <pageSetup paperSize="8" orientation="portrait" scale="49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drawing r:id="rId2"/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データ</vt:lpstr>
      <vt:lpstr>調査票</vt:lpstr>
      <vt:lpstr>現状コストⅠ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高橋恒治</dc:creator>
  <cp:lastModifiedBy>Microsoft Office User</cp:lastModifiedBy>
  <dcterms:created xsi:type="dcterms:W3CDTF">2019-06-21T17:10:01+09:00</dcterms:created>
  <dcterms:modified xsi:type="dcterms:W3CDTF">2021-07-02T18:33:51+09:00</dcterms:modified>
  <dc:title/>
  <dc:description/>
  <dc:subject/>
  <cp:keywords/>
  <cp:category/>
</cp:coreProperties>
</file>