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l_fre\"/>
    </mc:Choice>
  </mc:AlternateContent>
  <xr:revisionPtr revIDLastSave="0" documentId="13_ncr:1_{6FF2AA39-6E9F-4031-9D16-805976FCC72C}" xr6:coauthVersionLast="47" xr6:coauthVersionMax="47" xr10:uidLastSave="{00000000-0000-0000-0000-000000000000}"/>
  <bookViews>
    <workbookView xWindow="-110" yWindow="-110" windowWidth="19420" windowHeight="10300" xr2:uid="{EF3073F3-0074-4A51-81C4-18BCAF8E4300}"/>
  </bookViews>
  <sheets>
    <sheet name="Sheet1" sheetId="1" r:id="rId1"/>
  </sheets>
  <definedNames>
    <definedName name="_t">_xlfn.ANCHORARRAY(Sheet1!$E$4)</definedName>
    <definedName name="A_t">_xlfn.ANCHORARRAY(Sheet1!$N$4)</definedName>
    <definedName name="B_t">_xlfn.ANCHORARRAY(Sheet1!$F$4)</definedName>
    <definedName name="dM_t">_xlfn.ANCHORARRAY(Sheet1!$K$4)</definedName>
    <definedName name="dN_t">_xlfn.ANCHORARRAY(Sheet1!$L$4)</definedName>
    <definedName name="dt">Sheet1!$C$10</definedName>
    <definedName name="error">Sheet1!$C$14</definedName>
    <definedName name="hedge">Sheet1!$C$13</definedName>
    <definedName name="k">Sheet1!$C$8</definedName>
    <definedName name="M_t">_xlfn.ANCHORARRAY(Sheet1!$I$4)</definedName>
    <definedName name="mu">Sheet1!$C$4</definedName>
    <definedName name="N_t">_xlfn.ANCHORARRAY(Sheet1!$J$4)</definedName>
    <definedName name="payoff">Sheet1!$C$12</definedName>
    <definedName name="r_">Sheet1!$C$5</definedName>
    <definedName name="R_t">_xlfn.ANCHORARRAY(Sheet1!$G$4)</definedName>
    <definedName name="S_t">_xlfn.ANCHORARRAY(Sheet1!$H$4)</definedName>
    <definedName name="S0">Sheet1!$C$6</definedName>
    <definedName name="sigma">Sheet1!$C$7</definedName>
    <definedName name="t">Sheet1!$C$9</definedName>
    <definedName name="V_t">_xlfn.ANCHORARRAY(Sheet1!$M$4)</definedName>
    <definedName name="value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E4" i="1" a="1"/>
  <c r="C11" i="1" a="1"/>
  <c r="C2" i="1" a="1"/>
  <c r="E4" i="1" l="1"/>
  <c r="C2" i="1"/>
  <c r="C11" i="1"/>
  <c r="F4" i="1" a="1"/>
  <c r="F4" i="1" l="1"/>
  <c r="H4" i="1" s="1" a="1"/>
  <c r="G4" i="1" a="1"/>
  <c r="G4" i="1" s="1"/>
  <c r="H4" i="1" l="1"/>
  <c r="O4" i="1" s="1" a="1"/>
  <c r="O4" i="1" s="1"/>
  <c r="J4" i="1" a="1"/>
  <c r="J4" i="1" l="1"/>
  <c r="L4" i="1" s="1" a="1"/>
  <c r="L4" i="1" s="1"/>
  <c r="C12" i="1" a="1"/>
  <c r="C12" i="1" s="1"/>
  <c r="I4" i="1" l="1" a="1"/>
  <c r="I4" i="1" s="1"/>
  <c r="K4" i="1" l="1" a="1"/>
  <c r="K4" i="1" s="1"/>
  <c r="N4" i="1" s="1" a="1"/>
  <c r="N4" i="1" s="1"/>
  <c r="M4" i="1" a="1"/>
  <c r="M4" i="1" s="1"/>
  <c r="C13" i="1" l="1" a="1"/>
  <c r="C13" i="1" s="1"/>
  <c r="C14" i="1" l="1"/>
  <c r="C15" i="1" a="1"/>
  <c r="C16" i="1" l="1"/>
  <c r="C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M3" authorId="0" shapeId="0" xr:uid="{AD6A091B-35BF-47DC-BABF-C8401D47B2C8}">
      <text>
        <r>
          <rPr>
            <b/>
            <sz val="9"/>
            <color indexed="81"/>
            <rFont val="Tahoma"/>
            <charset val="1"/>
          </rPr>
          <t>M_t R_t + N_t V_t</t>
        </r>
      </text>
    </comment>
    <comment ref="N3" authorId="0" shapeId="0" xr:uid="{2300E4F2-B0B5-4EE1-AF8D-19E2015D0336}">
      <text>
        <r>
          <rPr>
            <b/>
            <sz val="9"/>
            <color indexed="81"/>
            <rFont val="Tahoma"/>
            <charset val="1"/>
          </rPr>
          <t>-dM_t R_t - dN_t S_t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<sst xmlns="http://schemas.openxmlformats.org/spreadsheetml/2006/main" count="29" uniqueCount="29">
  <si>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Hedging</t>
  </si>
  <si>
    <t>S0</t>
  </si>
  <si>
    <t>sigma</t>
  </si>
  <si>
    <t>r</t>
  </si>
  <si>
    <t>k</t>
  </si>
  <si>
    <t>t</t>
  </si>
  <si>
    <t>value</t>
  </si>
  <si>
    <t>dt</t>
  </si>
  <si>
    <t>B_t</t>
  </si>
  <si>
    <t>Delta</t>
  </si>
  <si>
    <t>Gamma</t>
  </si>
  <si>
    <t>R_t</t>
  </si>
  <si>
    <t>S_t</t>
  </si>
  <si>
    <t>M_t</t>
  </si>
  <si>
    <t>N_t</t>
  </si>
  <si>
    <t>dM_t</t>
  </si>
  <si>
    <t>dN_t</t>
  </si>
  <si>
    <t>V_t</t>
  </si>
  <si>
    <t>A_t</t>
  </si>
  <si>
    <t>_t</t>
  </si>
  <si>
    <t>payoff</t>
  </si>
  <si>
    <t>hedge</t>
  </si>
  <si>
    <t>error</t>
  </si>
  <si>
    <t>mean</t>
  </si>
  <si>
    <t>stdev</t>
  </si>
  <si>
    <t>X</t>
  </si>
  <si>
    <t>mu</t>
  </si>
  <si>
    <t>&lt;-- last A_t</t>
  </si>
  <si>
    <t>intrinsic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</si>
</sst>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2" borderId="1" applyNumberFormat="0" applyAlignment="0" applyProtection="0"/>
    <xf numFmtId="0" fontId="5" fillId="3" borderId="2" applyNumberFormat="0" applyAlignment="0" applyProtection="0"/>
    <xf numFmtId="0" fontId="6" fillId="4" borderId="3" applyNumberFormat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7" fillId="2" borderId="1" xfId="1" applyFont="1"/>
    <xf numFmtId="0" fontId="3" fillId="0" borderId="4" xfId="0" applyFont="1" applyBorder="1" applyAlignment="1">
      <alignment horizontal="center"/>
    </xf>
    <xf numFmtId="0" fontId="5" fillId="3" borderId="2" xfId="2"/>
    <xf numFmtId="0" fontId="3" fillId="0" borderId="7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7" fillId="2" borderId="1" xfId="1" applyNumberFormat="1" applyFont="1"/>
    <xf numFmtId="0" fontId="11" fillId="0" borderId="0" xfId="0" applyFo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/>
  </cellXfs>
  <cellStyles count="4">
    <cellStyle name="Check Cell" xfId="3" builtinId="23" customBuiltin="1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1:O1551"/>
  <sheetViews>
    <sheetView tabSelected="1" workbookViewId="0"/>
  </sheetViews>
  <sheetFormatPr defaultColWidth="9.1796875" defaultRowHeight="18.5" x14ac:dyDescent="0.45"/>
  <cols>
    <col min="1" max="1" width="3.7265625" style="1" customWidth="1"/>
    <col min="2" max="2" width="9.1796875" style="1"/>
    <col min="3" max="3" width="10" style="1" bestFit="1" customWidth="1"/>
    <col min="4" max="8" width="9.1796875" style="1"/>
    <col min="9" max="9" width="10.7265625" style="1" bestFit="1" customWidth="1"/>
    <col min="10" max="16384" width="9.1796875" style="1"/>
  </cols>
  <sheetData>
    <row r="1" spans="2:15" x14ac:dyDescent="0.45">
      <c r="J1" s="2"/>
    </row>
    <row r="2" spans="2:15" ht="21" x14ac:dyDescent="0.5">
      <c r="B2" s="11" t="s">
        <v>0</v>
      </c>
      <c r="C2" s="10" t="str" cm="1">
        <f t="array" aca="1" ref="C2" ca="1">_xlfn.TEXTJOIN("/",FALSE,TEXT(_xll.MONTE.COUNT(),"#,##0"), TEXT(_xll.MONTE.COUNT()/_xll.MONTE.ELAPSED(),"0.0"))</f>
        <v>9,035/870.7</v>
      </c>
      <c r="G2" s="14" t="s">
        <v>25</v>
      </c>
      <c r="H2" s="15"/>
      <c r="I2" s="14" t="s">
        <v>9</v>
      </c>
      <c r="J2" s="15"/>
      <c r="K2" s="14" t="s">
        <v>10</v>
      </c>
      <c r="L2" s="16"/>
    </row>
    <row r="3" spans="2:15" x14ac:dyDescent="0.45">
      <c r="E3" s="5" t="s">
        <v>19</v>
      </c>
      <c r="F3" s="5" t="s">
        <v>8</v>
      </c>
      <c r="G3" s="7" t="s">
        <v>11</v>
      </c>
      <c r="H3" s="5" t="s">
        <v>12</v>
      </c>
      <c r="I3" s="7" t="s">
        <v>13</v>
      </c>
      <c r="J3" s="5" t="s">
        <v>14</v>
      </c>
      <c r="K3" s="7" t="s">
        <v>15</v>
      </c>
      <c r="L3" s="5" t="s">
        <v>16</v>
      </c>
      <c r="M3" s="7" t="s">
        <v>17</v>
      </c>
      <c r="N3" s="5" t="s">
        <v>18</v>
      </c>
      <c r="O3" s="17" t="s">
        <v>28</v>
      </c>
    </row>
    <row r="4" spans="2:15" x14ac:dyDescent="0.45">
      <c r="B4" s="9" t="s">
        <v>26</v>
      </c>
      <c r="C4" s="4">
        <v>0.05</v>
      </c>
      <c r="E4" s="8" cm="1">
        <f t="array" ref="E4:E79">_xlfn.SEQUENCE(1+t/dt,1,0,dt)</f>
        <v>0</v>
      </c>
      <c r="F4" s="8" cm="1">
        <f t="array" aca="1" ref="F4:F79" ca="1">_xll.RANDOM.BROWNIAN(_t)</f>
        <v>0</v>
      </c>
      <c r="G4" s="8" cm="1">
        <f t="array" ref="G4:G79">EXP(r_*_t)</f>
        <v>1</v>
      </c>
      <c r="H4" s="8" cm="1">
        <f t="array" aca="1" ref="H4:H79" ca="1">S0*EXP((mu - sigma^2/2)*_t + sigma*B_t)</f>
        <v>100</v>
      </c>
      <c r="I4" s="1" cm="1">
        <f t="array" aca="1" ref="I4:I79" ca="1">_xlfn.VSTACK(_xlfn.DROP(_xlfn.SCAN(value,- dN_t*S_t/R_t,_xlfn.LAMBDA(_xlpm.a,_xlpm.b,_xlpm.a+_xlpm.b)),-1),0)</f>
        <v>41.035217577372336</v>
      </c>
      <c r="J4" s="8" cm="1">
        <f t="array" aca="1" ref="J4:J79" ca="1">_xlfn.VSTACK(_xlfn.DROP(_xlfn.MAP(_t,S_t,_xlfn.LAMBDA(_xlpm.t_,_xlpm.S_,_xll.BSM.PUT.DELTA(r_,_xlpm.S_,sigma,k,t-_xlpm.t_))),-1),0)</f>
        <v>-0.38208857781104716</v>
      </c>
      <c r="K4" s="1" cm="1">
        <f t="array" aca="1" ref="K4:K79" ca="1">M_t - _xlfn.VSTACK(0,_xlfn.DROP(M_t, -1))</f>
        <v>41.035217577372336</v>
      </c>
      <c r="L4" s="1" cm="1">
        <f t="array" aca="1" ref="L4:L79" ca="1">N_t - _xlfn.VSTACK(0, _xlfn.DROP(N_t, -1))</f>
        <v>-0.38208857781104716</v>
      </c>
      <c r="M4" s="8" cm="1">
        <f t="array" aca="1" ref="M4:M79" ca="1">M_t*R_t+N_t*S_t</f>
        <v>2.8263597962676172</v>
      </c>
      <c r="N4" s="8" cm="1">
        <f t="array" aca="1" ref="N4:N79" ca="1">-dM_t*R_t - dN_t*S_t</f>
        <v>-2.8263597962676172</v>
      </c>
      <c r="O4" s="8" cm="1">
        <f t="array" aca="1" ref="O4:O79" ca="1">IF(k-S_t&gt;0,k-S_t,0)</f>
        <v>0</v>
      </c>
    </row>
    <row r="5" spans="2:15" x14ac:dyDescent="0.45">
      <c r="B5" s="3" t="s">
        <v>3</v>
      </c>
      <c r="C5" s="4">
        <v>0.1</v>
      </c>
      <c r="E5" s="8">
        <v>3.3333333333333335E-3</v>
      </c>
      <c r="F5" s="8">
        <f ca="1"/>
        <v>6.2287029847774865E-2</v>
      </c>
      <c r="G5" s="8">
        <v>1.0003333888950623</v>
      </c>
      <c r="H5" s="8">
        <f ca="1"/>
        <v>101.26365812568758</v>
      </c>
      <c r="I5" s="1">
        <f ca="1"/>
        <v>36.33245584347388</v>
      </c>
      <c r="J5" s="8">
        <f ca="1"/>
        <v>-0.33563233013532434</v>
      </c>
      <c r="K5" s="1">
        <f ca="1"/>
        <v>-4.7027617338984555</v>
      </c>
      <c r="L5" s="1">
        <f ca="1"/>
        <v>4.6456247675722817E-2</v>
      </c>
      <c r="M5" s="8">
        <f ca="1"/>
        <v>2.357211146031041</v>
      </c>
      <c r="N5" s="8">
        <f ca="1"/>
        <v>0</v>
      </c>
      <c r="O5" s="8">
        <f ca="1"/>
        <v>0</v>
      </c>
    </row>
    <row r="6" spans="2:15" x14ac:dyDescent="0.45">
      <c r="B6" s="3" t="s">
        <v>1</v>
      </c>
      <c r="C6" s="4">
        <v>100</v>
      </c>
      <c r="E6" s="8">
        <v>6.6666666666666671E-3</v>
      </c>
      <c r="F6" s="8">
        <f ca="1"/>
        <v>0.1651603306853337</v>
      </c>
      <c r="G6" s="8">
        <v>1.0006668889382799</v>
      </c>
      <c r="H6" s="8">
        <f ca="1"/>
        <v>103.37904191553365</v>
      </c>
      <c r="I6" s="1">
        <f ca="1"/>
        <v>28.872929348524792</v>
      </c>
      <c r="J6" s="8">
        <f ca="1"/>
        <v>-0.26342716134731908</v>
      </c>
      <c r="K6" s="1">
        <f ca="1"/>
        <v>-7.4595264949490883</v>
      </c>
      <c r="L6" s="1">
        <f ca="1"/>
        <v>7.2205168788005258E-2</v>
      </c>
      <c r="M6" s="8">
        <f ca="1"/>
        <v>1.6593368311085186</v>
      </c>
      <c r="N6" s="8">
        <f ca="1"/>
        <v>0</v>
      </c>
      <c r="O6" s="8">
        <f ca="1"/>
        <v>0</v>
      </c>
    </row>
    <row r="7" spans="2:15" x14ac:dyDescent="0.45">
      <c r="B7" s="3" t="s">
        <v>2</v>
      </c>
      <c r="C7" s="4">
        <v>0.2</v>
      </c>
      <c r="E7" s="8">
        <v>0.01</v>
      </c>
      <c r="F7" s="8">
        <f ca="1"/>
        <v>5.4663118358500781E-2</v>
      </c>
      <c r="G7" s="8">
        <v>1.0010005001667084</v>
      </c>
      <c r="H7" s="8">
        <f ca="1"/>
        <v>101.12959464605629</v>
      </c>
      <c r="I7" s="1">
        <f ca="1"/>
        <v>36.752783143048234</v>
      </c>
      <c r="J7" s="8">
        <f ca="1"/>
        <v>-0.34142349483569917</v>
      </c>
      <c r="K7" s="1">
        <f ca="1"/>
        <v>7.8798537945234415</v>
      </c>
      <c r="L7" s="1">
        <f ca="1"/>
        <v>-7.7996333488380087E-2</v>
      </c>
      <c r="M7" s="8">
        <f ca="1"/>
        <v>2.2615346733357029</v>
      </c>
      <c r="N7" s="8">
        <f ca="1"/>
        <v>0</v>
      </c>
      <c r="O7" s="8">
        <f ca="1"/>
        <v>0</v>
      </c>
    </row>
    <row r="8" spans="2:15" x14ac:dyDescent="0.45">
      <c r="B8" s="3" t="s">
        <v>4</v>
      </c>
      <c r="C8" s="4">
        <v>100</v>
      </c>
      <c r="E8" s="8">
        <v>1.3333333333333334E-2</v>
      </c>
      <c r="F8" s="8">
        <f ca="1"/>
        <v>2.5392755284256184E-2</v>
      </c>
      <c r="G8" s="8">
        <v>1.0013342226174158</v>
      </c>
      <c r="H8" s="8">
        <f ca="1"/>
        <v>100.5493585761285</v>
      </c>
      <c r="I8" s="1">
        <f ca="1"/>
        <v>39.004321555147328</v>
      </c>
      <c r="J8" s="8">
        <f ca="1"/>
        <v>-0.36384574095938305</v>
      </c>
      <c r="K8" s="1">
        <f ca="1"/>
        <v>2.2515384120990944</v>
      </c>
      <c r="L8" s="1">
        <f ca="1"/>
        <v>-2.2422246123683875E-2</v>
      </c>
      <c r="M8" s="8">
        <f ca="1"/>
        <v>2.4719061290209936</v>
      </c>
      <c r="N8" s="8">
        <f ca="1"/>
        <v>0</v>
      </c>
      <c r="O8" s="8">
        <f ca="1"/>
        <v>0</v>
      </c>
    </row>
    <row r="9" spans="2:15" x14ac:dyDescent="0.45">
      <c r="B9" s="3" t="s">
        <v>5</v>
      </c>
      <c r="C9" s="4">
        <v>0.25</v>
      </c>
      <c r="E9" s="8">
        <v>1.6666666666666666E-2</v>
      </c>
      <c r="F9" s="8">
        <f ca="1"/>
        <v>4.5406817505810861E-2</v>
      </c>
      <c r="G9" s="8">
        <v>1.001668056327482</v>
      </c>
      <c r="H9" s="8">
        <f ca="1"/>
        <v>100.96274117151573</v>
      </c>
      <c r="I9" s="1">
        <f ca="1"/>
        <v>37.471318901604299</v>
      </c>
      <c r="J9" s="8">
        <f ca="1"/>
        <v>-0.34863656804567711</v>
      </c>
      <c r="K9" s="1">
        <f ca="1"/>
        <v>-1.5330026535430292</v>
      </c>
      <c r="L9" s="1">
        <f ca="1"/>
        <v>1.5209172913705937E-2</v>
      </c>
      <c r="M9" s="8">
        <f ca="1"/>
        <v>2.3345195896759847</v>
      </c>
      <c r="N9" s="8">
        <f ca="1"/>
        <v>-1.9984014443252818E-15</v>
      </c>
      <c r="O9" s="8">
        <f ca="1"/>
        <v>0</v>
      </c>
    </row>
    <row r="10" spans="2:15" x14ac:dyDescent="0.45">
      <c r="B10" s="3" t="s">
        <v>7</v>
      </c>
      <c r="C10" s="12">
        <f>1/300</f>
        <v>3.3333333333333335E-3</v>
      </c>
      <c r="E10" s="8">
        <v>0.02</v>
      </c>
      <c r="F10" s="8">
        <f ca="1"/>
        <v>3.8530652626139611E-2</v>
      </c>
      <c r="G10" s="8">
        <v>1.0020020013340003</v>
      </c>
      <c r="H10" s="8">
        <f ca="1"/>
        <v>100.83407221351921</v>
      </c>
      <c r="I10" s="8">
        <f ca="1"/>
        <v>38.018398915778512</v>
      </c>
      <c r="J10" s="8">
        <f ca="1"/>
        <v>-0.35407297715877545</v>
      </c>
      <c r="K10" s="8">
        <f ca="1"/>
        <v>0.54708001417421315</v>
      </c>
      <c r="L10" s="8">
        <f ca="1"/>
        <v>-5.4364091130983394E-3</v>
      </c>
      <c r="M10" s="8">
        <f ca="1"/>
        <v>2.3918916534407515</v>
      </c>
      <c r="N10" s="8">
        <f ca="1"/>
        <v>-2.886579864025407E-15</v>
      </c>
      <c r="O10" s="8">
        <f ca="1"/>
        <v>0</v>
      </c>
    </row>
    <row r="11" spans="2:15" x14ac:dyDescent="0.45">
      <c r="B11" s="3" t="s">
        <v>6</v>
      </c>
      <c r="C11" s="1" cm="1">
        <f t="array" ref="C11">_xll.BSM.PUT.VALUE(r_, S0, sigma, k, t)</f>
        <v>2.8263597962676181</v>
      </c>
      <c r="E11" s="8">
        <v>2.3333333333333334E-2</v>
      </c>
      <c r="F11" s="8">
        <f ca="1"/>
        <v>9.9418770314912697E-2</v>
      </c>
      <c r="G11" s="8">
        <v>1.0023360576740752</v>
      </c>
      <c r="H11" s="8">
        <f ca="1"/>
        <v>102.07970605642818</v>
      </c>
      <c r="I11" s="8">
        <f ca="1"/>
        <v>33.315410855041385</v>
      </c>
      <c r="J11" s="8">
        <f ca="1"/>
        <v>-0.30789362678445442</v>
      </c>
      <c r="K11" s="8">
        <f ca="1"/>
        <v>-4.7029880607371268</v>
      </c>
      <c r="L11" s="8">
        <f ca="1"/>
        <v>4.6179350374321027E-2</v>
      </c>
      <c r="M11" s="8">
        <f ca="1"/>
        <v>1.9635466574295606</v>
      </c>
      <c r="N11" s="8">
        <f ca="1"/>
        <v>0</v>
      </c>
      <c r="O11" s="8">
        <f ca="1"/>
        <v>0</v>
      </c>
    </row>
    <row r="12" spans="2:15" x14ac:dyDescent="0.45">
      <c r="B12" s="3" t="s">
        <v>20</v>
      </c>
      <c r="C12" s="1" cm="1">
        <f t="array" aca="1" ref="C12" ca="1">MAX(k-_xlfn.TAKE(S_t,-1),0)</f>
        <v>15.179093024308898</v>
      </c>
      <c r="E12" s="8">
        <v>2.6666666666666668E-2</v>
      </c>
      <c r="F12" s="8">
        <f ca="1"/>
        <v>5.7567836112032013E-2</v>
      </c>
      <c r="G12" s="8">
        <v>1.0026702253848241</v>
      </c>
      <c r="H12" s="8">
        <f ca="1"/>
        <v>101.23896913234746</v>
      </c>
      <c r="I12" s="8">
        <f ca="1"/>
        <v>36.506662296845306</v>
      </c>
      <c r="J12" s="8">
        <f ca="1"/>
        <v>-0.33949976451813868</v>
      </c>
      <c r="K12" s="8">
        <f ca="1"/>
        <v>3.1912514418039208</v>
      </c>
      <c r="L12" s="8">
        <f ca="1"/>
        <v>-3.1606137733684259E-2</v>
      </c>
      <c r="M12" s="8">
        <f ca="1"/>
        <v>2.2335371327344689</v>
      </c>
      <c r="N12" s="8">
        <f ca="1"/>
        <v>0</v>
      </c>
      <c r="O12" s="8">
        <f ca="1"/>
        <v>0</v>
      </c>
    </row>
    <row r="13" spans="2:15" x14ac:dyDescent="0.45">
      <c r="B13" s="3" t="s">
        <v>21</v>
      </c>
      <c r="C13" s="1" cm="1">
        <f t="array" aca="1" ref="C13" ca="1">_xlfn.TAKE(A_t, -1)</f>
        <v>15.002057831274016</v>
      </c>
      <c r="D13" s="13" t="s">
        <v>27</v>
      </c>
      <c r="E13" s="8">
        <v>3.0000000000000002E-2</v>
      </c>
      <c r="F13" s="8">
        <f ca="1"/>
        <v>0.15032457731289287</v>
      </c>
      <c r="G13" s="8">
        <v>1.0030045045033771</v>
      </c>
      <c r="H13" s="8">
        <f ca="1"/>
        <v>103.14493153295952</v>
      </c>
      <c r="I13" s="8">
        <f ca="1"/>
        <v>29.403839689726823</v>
      </c>
      <c r="J13" s="8">
        <f ca="1"/>
        <v>-0.27043032054500693</v>
      </c>
      <c r="K13" s="8">
        <f ca="1"/>
        <v>-7.1028226071184832</v>
      </c>
      <c r="L13" s="8">
        <f ca="1"/>
        <v>6.906944397313175E-2</v>
      </c>
      <c r="M13" s="8">
        <f ca="1"/>
        <v>1.5986667614401497</v>
      </c>
      <c r="N13" s="8">
        <f ca="1"/>
        <v>0</v>
      </c>
      <c r="O13" s="8">
        <f ca="1"/>
        <v>0</v>
      </c>
    </row>
    <row r="14" spans="2:15" x14ac:dyDescent="0.45">
      <c r="B14" s="3" t="s">
        <v>22</v>
      </c>
      <c r="C14" s="1">
        <f ca="1">payoff-hedge</f>
        <v>0.17703519303488235</v>
      </c>
      <c r="E14" s="8">
        <v>3.3333333333333333E-2</v>
      </c>
      <c r="F14" s="8">
        <f ca="1"/>
        <v>0.10078240277421895</v>
      </c>
      <c r="G14" s="8">
        <v>1.0033388950668758</v>
      </c>
      <c r="H14" s="8">
        <f ca="1"/>
        <v>102.13818655343452</v>
      </c>
      <c r="I14" s="8">
        <f ca="1"/>
        <v>33.049016279761339</v>
      </c>
      <c r="J14" s="8">
        <f ca="1"/>
        <v>-0.30623815672834764</v>
      </c>
      <c r="K14" s="8">
        <f ca="1"/>
        <v>3.6451765900345166</v>
      </c>
      <c r="L14" s="8">
        <f ca="1"/>
        <v>-3.5807836183340713E-2</v>
      </c>
      <c r="M14" s="8">
        <f ca="1"/>
        <v>1.8807534954830452</v>
      </c>
      <c r="N14" s="8">
        <f ca="1"/>
        <v>0</v>
      </c>
      <c r="O14" s="8">
        <f ca="1"/>
        <v>0</v>
      </c>
    </row>
    <row r="15" spans="2:15" x14ac:dyDescent="0.45">
      <c r="B15" s="3" t="s">
        <v>23</v>
      </c>
      <c r="C15" s="6">
        <f t="array" aca="1" ref="C15:C16" ca="1">_xll.MONTE.STDEV(error)</f>
        <v>-5.3625554782079938E-3</v>
      </c>
      <c r="E15" s="8">
        <v>3.6666666666666667E-2</v>
      </c>
      <c r="F15" s="8">
        <f ca="1"/>
        <v>3.6410383808872571E-2</v>
      </c>
      <c r="G15" s="8">
        <v>1.0036733971124752</v>
      </c>
      <c r="H15" s="8">
        <f ca="1"/>
        <v>100.84173047262379</v>
      </c>
      <c r="I15" s="8">
        <f ca="1"/>
        <v>38.097579500812493</v>
      </c>
      <c r="J15" s="8">
        <f ca="1"/>
        <v>-0.35648628887424644</v>
      </c>
      <c r="K15" s="8">
        <f ca="1"/>
        <v>5.048563221051154</v>
      </c>
      <c r="L15" s="8">
        <f ca="1"/>
        <v>-5.0248132145898794E-2</v>
      </c>
      <c r="M15" s="8">
        <f ca="1"/>
        <v>2.2888327795004031</v>
      </c>
      <c r="N15" s="8">
        <f ca="1"/>
        <v>0</v>
      </c>
      <c r="O15" s="8">
        <f ca="1"/>
        <v>0</v>
      </c>
    </row>
    <row r="16" spans="2:15" x14ac:dyDescent="0.45">
      <c r="B16" s="3" t="s">
        <v>24</v>
      </c>
      <c r="C16" s="6">
        <f ca="1"/>
        <v>0.43262221423551689</v>
      </c>
      <c r="E16" s="8">
        <v>0.04</v>
      </c>
      <c r="F16" s="8">
        <f ca="1"/>
        <v>2.90875597924386E-2</v>
      </c>
      <c r="G16" s="8">
        <v>1.0040080106773419</v>
      </c>
      <c r="H16" s="8">
        <f ca="1"/>
        <v>100.70421923935038</v>
      </c>
      <c r="I16" s="8">
        <f ca="1"/>
        <v>38.710640988195827</v>
      </c>
      <c r="J16" s="8">
        <f ca="1"/>
        <v>-0.36259843242711676</v>
      </c>
      <c r="K16" s="8">
        <f ca="1"/>
        <v>0.61306148738333377</v>
      </c>
      <c r="L16" s="8">
        <f ca="1"/>
        <v>-6.1121435528703194E-3</v>
      </c>
      <c r="M16" s="8">
        <f ca="1"/>
        <v>2.3506016156181246</v>
      </c>
      <c r="N16" s="8">
        <f ca="1"/>
        <v>1.3322676295501878E-15</v>
      </c>
      <c r="O16" s="8">
        <f ca="1"/>
        <v>0</v>
      </c>
    </row>
    <row r="17" spans="5:15" x14ac:dyDescent="0.45">
      <c r="E17" s="8">
        <v>4.3333333333333335E-2</v>
      </c>
      <c r="F17" s="8">
        <f ca="1"/>
        <v>5.8045686401574259E-2</v>
      </c>
      <c r="G17" s="8">
        <v>1.0043427357986552</v>
      </c>
      <c r="H17" s="8">
        <f ca="1"/>
        <v>101.29928198953937</v>
      </c>
      <c r="I17" s="8">
        <f ca="1"/>
        <v>36.347036063192633</v>
      </c>
      <c r="J17" s="8">
        <f ca="1"/>
        <v>-0.33916421463108126</v>
      </c>
      <c r="K17" s="8">
        <f ca="1"/>
        <v>-2.3636049250031945</v>
      </c>
      <c r="L17" s="8">
        <f ca="1"/>
        <v>2.3434217796035495E-2</v>
      </c>
      <c r="M17" s="8">
        <f ca="1"/>
        <v>2.1477902192047154</v>
      </c>
      <c r="N17" s="8">
        <f ca="1"/>
        <v>0</v>
      </c>
      <c r="O17" s="8">
        <f ca="1"/>
        <v>0</v>
      </c>
    </row>
    <row r="18" spans="5:15" x14ac:dyDescent="0.45">
      <c r="E18" s="8">
        <v>4.6666666666666669E-2</v>
      </c>
      <c r="F18" s="8">
        <f ca="1"/>
        <v>4.727980711677425E-2</v>
      </c>
      <c r="G18" s="8">
        <v>1.004677572513607</v>
      </c>
      <c r="H18" s="8">
        <f ca="1"/>
        <v>101.0915101185148</v>
      </c>
      <c r="I18" s="8">
        <f ca="1"/>
        <v>37.228526520811869</v>
      </c>
      <c r="J18" s="8">
        <f ca="1"/>
        <v>-0.34792472965471233</v>
      </c>
      <c r="K18" s="8">
        <f ca="1"/>
        <v>0.88149045761923617</v>
      </c>
      <c r="L18" s="8">
        <f ca="1"/>
        <v>-8.7605150236310658E-3</v>
      </c>
      <c r="M18" s="8">
        <f ca="1"/>
        <v>2.2304293248168321</v>
      </c>
      <c r="N18" s="8">
        <f ca="1"/>
        <v>-1.8873791418627661E-15</v>
      </c>
      <c r="O18" s="8">
        <f ca="1"/>
        <v>0</v>
      </c>
    </row>
    <row r="19" spans="5:15" x14ac:dyDescent="0.45">
      <c r="E19" s="8">
        <v>0.05</v>
      </c>
      <c r="F19" s="8">
        <f ca="1"/>
        <v>9.6880437425767393E-2</v>
      </c>
      <c r="G19" s="8">
        <v>1.005012520859401</v>
      </c>
      <c r="H19" s="8">
        <f ca="1"/>
        <v>102.10955172846504</v>
      </c>
      <c r="I19" s="8">
        <f ca="1"/>
        <v>33.16492494780325</v>
      </c>
      <c r="J19" s="8">
        <f ca="1"/>
        <v>-0.30792876070248421</v>
      </c>
      <c r="K19" s="8">
        <f ca="1"/>
        <v>-4.0636015730086186</v>
      </c>
      <c r="L19" s="8">
        <f ca="1"/>
        <v>3.9995968952228123E-2</v>
      </c>
      <c r="M19" s="8">
        <f ca="1"/>
        <v>1.8886971062721365</v>
      </c>
      <c r="N19" s="8">
        <f ca="1"/>
        <v>0</v>
      </c>
      <c r="O19" s="8">
        <f ca="1"/>
        <v>0</v>
      </c>
    </row>
    <row r="20" spans="5:15" x14ac:dyDescent="0.45">
      <c r="E20" s="8">
        <v>5.3333333333333337E-2</v>
      </c>
      <c r="F20" s="8">
        <f ca="1"/>
        <v>9.8250808448743149E-2</v>
      </c>
      <c r="G20" s="8">
        <v>1.0053475808732542</v>
      </c>
      <c r="H20" s="8">
        <f ca="1"/>
        <v>102.14775542287225</v>
      </c>
      <c r="I20" s="8">
        <f ca="1"/>
        <v>33.024183782322218</v>
      </c>
      <c r="J20" s="8">
        <f ca="1"/>
        <v>-0.30654357323889403</v>
      </c>
      <c r="K20" s="8">
        <f ca="1"/>
        <v>-0.14074116548103177</v>
      </c>
      <c r="L20" s="8">
        <f ca="1"/>
        <v>1.3851874635901762E-3</v>
      </c>
      <c r="M20" s="8">
        <f ca="1"/>
        <v>1.8880453302115185</v>
      </c>
      <c r="N20" s="8">
        <f ca="1"/>
        <v>-4.4408920985006262E-16</v>
      </c>
      <c r="O20" s="8">
        <f ca="1"/>
        <v>0</v>
      </c>
    </row>
    <row r="21" spans="5:15" x14ac:dyDescent="0.45">
      <c r="E21" s="8">
        <v>5.6666666666666671E-2</v>
      </c>
      <c r="F21" s="8">
        <f ca="1"/>
        <v>7.043309965355958E-2</v>
      </c>
      <c r="G21" s="8">
        <v>1.005682752592395</v>
      </c>
      <c r="H21" s="8">
        <f ca="1"/>
        <v>101.59118869278569</v>
      </c>
      <c r="I21" s="8">
        <f ca="1"/>
        <v>35.26858998362431</v>
      </c>
      <c r="J21" s="8">
        <f ca="1"/>
        <v>-0.3287616478131235</v>
      </c>
      <c r="K21" s="8">
        <f ca="1"/>
        <v>2.2444062013020911</v>
      </c>
      <c r="L21" s="8">
        <f ca="1"/>
        <v>-2.2218074574229474E-2</v>
      </c>
      <c r="M21" s="8">
        <f ca="1"/>
        <v>2.0697260568496816</v>
      </c>
      <c r="N21" s="8">
        <f ca="1"/>
        <v>0</v>
      </c>
      <c r="O21" s="8">
        <f ca="1"/>
        <v>0</v>
      </c>
    </row>
    <row r="22" spans="5:15" x14ac:dyDescent="0.45">
      <c r="E22" s="8">
        <v>6.0000000000000005E-2</v>
      </c>
      <c r="F22" s="8">
        <f ca="1"/>
        <v>0.1344001118118921</v>
      </c>
      <c r="G22" s="8">
        <v>1.0060180360540649</v>
      </c>
      <c r="H22" s="8">
        <f ca="1"/>
        <v>102.90952543188337</v>
      </c>
      <c r="I22" s="8">
        <f ca="1"/>
        <v>30.016883109396616</v>
      </c>
      <c r="J22" s="8">
        <f ca="1"/>
        <v>-0.27742226194607622</v>
      </c>
      <c r="K22" s="8">
        <f ca="1"/>
        <v>-5.2517068742276933</v>
      </c>
      <c r="L22" s="8">
        <f ca="1"/>
        <v>5.1339385867047282E-2</v>
      </c>
      <c r="M22" s="8">
        <f ca="1"/>
        <v>1.6481324730692783</v>
      </c>
      <c r="N22" s="8">
        <f ca="1"/>
        <v>0</v>
      </c>
      <c r="O22" s="8">
        <f ca="1"/>
        <v>0</v>
      </c>
    </row>
    <row r="23" spans="5:15" x14ac:dyDescent="0.45">
      <c r="E23" s="8">
        <v>6.3333333333333339E-2</v>
      </c>
      <c r="F23" s="8">
        <f ca="1"/>
        <v>6.9573300125908774E-2</v>
      </c>
      <c r="G23" s="8">
        <v>1.0063534312955176</v>
      </c>
      <c r="H23" s="8">
        <f ca="1"/>
        <v>101.59403735925221</v>
      </c>
      <c r="I23" s="8">
        <f ca="1"/>
        <v>35.23939976705767</v>
      </c>
      <c r="J23" s="8">
        <f ca="1"/>
        <v>-0.32915460466074009</v>
      </c>
      <c r="K23" s="8">
        <f ca="1"/>
        <v>5.2225166576610533</v>
      </c>
      <c r="L23" s="8">
        <f ca="1"/>
        <v>-5.173234271466387E-2</v>
      </c>
      <c r="M23" s="8">
        <f ca="1"/>
        <v>2.0231456694998329</v>
      </c>
      <c r="N23" s="8">
        <f ca="1"/>
        <v>0</v>
      </c>
      <c r="O23" s="8">
        <f ca="1"/>
        <v>0</v>
      </c>
    </row>
    <row r="24" spans="5:15" x14ac:dyDescent="0.45">
      <c r="E24" s="8">
        <v>6.6666666666666666E-2</v>
      </c>
      <c r="F24" s="8">
        <f ca="1"/>
        <v>3.3919852388519856E-2</v>
      </c>
      <c r="G24" s="8">
        <v>1.0066889383540194</v>
      </c>
      <c r="H24" s="8">
        <f ca="1"/>
        <v>100.88226627540078</v>
      </c>
      <c r="I24" s="8">
        <f ca="1"/>
        <v>38.292223208813574</v>
      </c>
      <c r="J24" s="8">
        <f ca="1"/>
        <v>-0.35961826991161577</v>
      </c>
      <c r="K24" s="8">
        <f ca="1"/>
        <v>3.0528234417559048</v>
      </c>
      <c r="L24" s="8">
        <f ca="1"/>
        <v>-3.0463665250875682E-2</v>
      </c>
      <c r="M24" s="8">
        <f ca="1"/>
        <v>2.2692514665731096</v>
      </c>
      <c r="N24" s="8">
        <f ca="1"/>
        <v>0</v>
      </c>
      <c r="O24" s="8">
        <f ca="1"/>
        <v>0</v>
      </c>
    </row>
    <row r="25" spans="5:15" x14ac:dyDescent="0.45">
      <c r="E25" s="8">
        <v>6.9999999999999993E-2</v>
      </c>
      <c r="F25" s="8">
        <f ca="1"/>
        <v>-8.4032013769932273E-3</v>
      </c>
      <c r="G25" s="8">
        <v>1.0070245572668486</v>
      </c>
      <c r="H25" s="8">
        <f ca="1"/>
        <v>100.04194476681836</v>
      </c>
      <c r="I25" s="8">
        <f ca="1"/>
        <v>42.06791710106107</v>
      </c>
      <c r="J25" s="8">
        <f ca="1"/>
        <v>-0.39762449299212499</v>
      </c>
      <c r="K25" s="8">
        <f ca="1"/>
        <v>3.7756938922474959</v>
      </c>
      <c r="L25" s="8">
        <f ca="1"/>
        <v>-3.8006223080509216E-2</v>
      </c>
      <c r="M25" s="8">
        <f ca="1"/>
        <v>2.584298027982193</v>
      </c>
      <c r="N25" s="8">
        <f ca="1"/>
        <v>0</v>
      </c>
      <c r="O25" s="8">
        <f ca="1"/>
        <v>0</v>
      </c>
    </row>
    <row r="26" spans="5:15" x14ac:dyDescent="0.45">
      <c r="E26" s="8">
        <v>7.333333333333332E-2</v>
      </c>
      <c r="F26" s="8">
        <f ca="1"/>
        <v>7.5126073423685311E-2</v>
      </c>
      <c r="G26" s="8">
        <v>1.0073602880712962</v>
      </c>
      <c r="H26" s="8">
        <f ca="1"/>
        <v>101.73744241859232</v>
      </c>
      <c r="I26" s="8">
        <f ca="1"/>
        <v>34.612122085120902</v>
      </c>
      <c r="J26" s="8">
        <f ca="1"/>
        <v>-0.32380042550519295</v>
      </c>
      <c r="K26" s="8">
        <f ca="1"/>
        <v>-7.4557950159401685</v>
      </c>
      <c r="L26" s="8">
        <f ca="1"/>
        <v>7.3824067486932043E-2</v>
      </c>
      <c r="M26" s="8">
        <f ca="1"/>
        <v>1.9242501294760075</v>
      </c>
      <c r="N26" s="8">
        <f ca="1"/>
        <v>0</v>
      </c>
      <c r="O26" s="8">
        <f ca="1"/>
        <v>0</v>
      </c>
    </row>
    <row r="27" spans="5:15" x14ac:dyDescent="0.45">
      <c r="E27" s="8">
        <v>7.6666666666666647E-2</v>
      </c>
      <c r="F27" s="8">
        <f ca="1"/>
        <v>3.2422605024337706E-2</v>
      </c>
      <c r="G27" s="8">
        <v>1.0076961308046659</v>
      </c>
      <c r="H27" s="8">
        <f ca="1"/>
        <v>100.88232181384397</v>
      </c>
      <c r="I27" s="8">
        <f ca="1"/>
        <v>38.354555724456596</v>
      </c>
      <c r="J27" s="8">
        <f ca="1"/>
        <v>-0.36118295031574188</v>
      </c>
      <c r="K27" s="8">
        <f ca="1"/>
        <v>3.7424336393356938</v>
      </c>
      <c r="L27" s="8">
        <f ca="1"/>
        <v>-3.7382524810548934E-2</v>
      </c>
      <c r="M27" s="8">
        <f ca="1"/>
        <v>2.21276277484057</v>
      </c>
      <c r="N27" s="8">
        <f ca="1"/>
        <v>0</v>
      </c>
      <c r="O27" s="8">
        <f ca="1"/>
        <v>0</v>
      </c>
    </row>
    <row r="28" spans="5:15" x14ac:dyDescent="0.45">
      <c r="E28" s="8">
        <v>7.9999999999999974E-2</v>
      </c>
      <c r="F28" s="8">
        <f ca="1"/>
        <v>-7.1643231584741979E-2</v>
      </c>
      <c r="G28" s="8">
        <v>1.0080320855042735</v>
      </c>
      <c r="H28" s="8">
        <f ca="1"/>
        <v>98.814221793313067</v>
      </c>
      <c r="I28" s="8">
        <f ca="1"/>
        <v>47.951932548938764</v>
      </c>
      <c r="J28" s="8">
        <f ca="1"/>
        <v>-0.4590885311135034</v>
      </c>
      <c r="K28" s="8">
        <f ca="1"/>
        <v>9.5973768244821684</v>
      </c>
      <c r="L28" s="8">
        <f ca="1"/>
        <v>-9.7905580797761516E-2</v>
      </c>
      <c r="M28" s="8">
        <f ca="1"/>
        <v>2.9726106350509625</v>
      </c>
      <c r="N28" s="8">
        <f ca="1"/>
        <v>0</v>
      </c>
      <c r="O28" s="8">
        <f ca="1"/>
        <v>1.1857782066869333</v>
      </c>
    </row>
    <row r="29" spans="5:15" x14ac:dyDescent="0.45">
      <c r="E29" s="8">
        <v>8.3333333333333301E-2</v>
      </c>
      <c r="F29" s="8">
        <f ca="1"/>
        <v>-0.13363723367737954</v>
      </c>
      <c r="G29" s="8">
        <v>1.008368152207447</v>
      </c>
      <c r="H29" s="8">
        <f ca="1"/>
        <v>97.606368201103336</v>
      </c>
      <c r="I29" s="8">
        <f ca="1"/>
        <v>53.910489581727781</v>
      </c>
      <c r="J29" s="8">
        <f ca="1"/>
        <v>-0.52064618616933644</v>
      </c>
      <c r="K29" s="8">
        <f ca="1"/>
        <v>5.9585570327890167</v>
      </c>
      <c r="L29" s="8">
        <f ca="1"/>
        <v>-6.1557655055833049E-2</v>
      </c>
      <c r="M29" s="8">
        <f ca="1"/>
        <v>3.5432374143812169</v>
      </c>
      <c r="N29" s="8">
        <f ca="1"/>
        <v>0</v>
      </c>
      <c r="O29" s="8">
        <f ca="1"/>
        <v>2.3936317988966636</v>
      </c>
    </row>
    <row r="30" spans="5:15" x14ac:dyDescent="0.45">
      <c r="E30" s="8">
        <v>8.6666666666666628E-2</v>
      </c>
      <c r="F30" s="8">
        <f ca="1"/>
        <v>-0.11607313750061524</v>
      </c>
      <c r="G30" s="8">
        <v>1.0087043309515273</v>
      </c>
      <c r="H30" s="8">
        <f ca="1"/>
        <v>97.959640135196963</v>
      </c>
      <c r="I30" s="8">
        <f ca="1"/>
        <v>52.391768082131108</v>
      </c>
      <c r="J30" s="8">
        <f ca="1"/>
        <v>-0.50500769513325172</v>
      </c>
      <c r="K30" s="8">
        <f ca="1"/>
        <v>-1.5187214995966727</v>
      </c>
      <c r="L30" s="8">
        <f ca="1"/>
        <v>1.5638491036084723E-2</v>
      </c>
      <c r="M30" s="8">
        <f ca="1"/>
        <v>3.3774312898950427</v>
      </c>
      <c r="N30" s="8">
        <f ca="1"/>
        <v>0</v>
      </c>
      <c r="O30" s="8">
        <f ca="1"/>
        <v>2.0403598648030368</v>
      </c>
    </row>
    <row r="31" spans="5:15" x14ac:dyDescent="0.45">
      <c r="E31" s="8">
        <v>8.9999999999999955E-2</v>
      </c>
      <c r="F31" s="8">
        <f ca="1"/>
        <v>-0.24017718286161407</v>
      </c>
      <c r="G31" s="8">
        <v>1.0090406217738679</v>
      </c>
      <c r="H31" s="8">
        <f ca="1"/>
        <v>95.567685909194751</v>
      </c>
      <c r="I31" s="8">
        <f ca="1"/>
        <v>64.045275377726924</v>
      </c>
      <c r="J31" s="8">
        <f ca="1"/>
        <v>-0.62804993619543659</v>
      </c>
      <c r="K31" s="8">
        <f ca="1"/>
        <v>11.653507295595816</v>
      </c>
      <c r="L31" s="8">
        <f ca="1"/>
        <v>-0.12304224106218487</v>
      </c>
      <c r="M31" s="8">
        <f ca="1"/>
        <v>4.6030054512048793</v>
      </c>
      <c r="N31" s="8">
        <f ca="1"/>
        <v>0</v>
      </c>
      <c r="O31" s="8">
        <f ca="1"/>
        <v>4.4323140908052494</v>
      </c>
    </row>
    <row r="32" spans="5:15" x14ac:dyDescent="0.45">
      <c r="E32" s="8">
        <v>9.3333333333333282E-2</v>
      </c>
      <c r="F32" s="8">
        <f ca="1"/>
        <v>-0.24771166344965545</v>
      </c>
      <c r="G32" s="8">
        <v>1.0093770247118339</v>
      </c>
      <c r="H32" s="8">
        <f ca="1"/>
        <v>95.433326639849582</v>
      </c>
      <c r="I32" s="8">
        <f ca="1"/>
        <v>64.980966724039206</v>
      </c>
      <c r="J32" s="8">
        <f ca="1"/>
        <v>-0.6379465350089053</v>
      </c>
      <c r="K32" s="8">
        <f ca="1"/>
        <v>0.93569134631228223</v>
      </c>
      <c r="L32" s="8">
        <f ca="1"/>
        <v>-9.8965988134687155E-3</v>
      </c>
      <c r="M32" s="8">
        <f ca="1"/>
        <v>4.7089348005442773</v>
      </c>
      <c r="N32" s="8">
        <f ca="1"/>
        <v>6.106226635438361E-15</v>
      </c>
      <c r="O32" s="8">
        <f ca="1"/>
        <v>4.5666733601504177</v>
      </c>
    </row>
    <row r="33" spans="5:15" x14ac:dyDescent="0.45">
      <c r="E33" s="8">
        <v>9.6666666666666609E-2</v>
      </c>
      <c r="F33" s="8">
        <f ca="1"/>
        <v>-0.28590846201194692</v>
      </c>
      <c r="G33" s="8">
        <v>1.0097135398028039</v>
      </c>
      <c r="H33" s="8">
        <f ca="1"/>
        <v>94.71652596617453</v>
      </c>
      <c r="I33" s="8">
        <f ca="1"/>
        <v>68.605375022350898</v>
      </c>
      <c r="J33" s="8">
        <f ca="1"/>
        <v>-0.6765840810469208</v>
      </c>
      <c r="K33" s="8">
        <f ca="1"/>
        <v>3.6244082983116925</v>
      </c>
      <c r="L33" s="8">
        <f ca="1"/>
        <v>-3.8637546038015502E-2</v>
      </c>
      <c r="M33" s="8">
        <f ca="1"/>
        <v>5.1880823825357822</v>
      </c>
      <c r="N33" s="8">
        <f ca="1"/>
        <v>3.5527136788005009E-15</v>
      </c>
      <c r="O33" s="8">
        <f ca="1"/>
        <v>5.2834740338254704</v>
      </c>
    </row>
    <row r="34" spans="5:15" x14ac:dyDescent="0.45">
      <c r="E34" s="8">
        <v>9.9999999999999936E-2</v>
      </c>
      <c r="F34" s="8">
        <f ca="1"/>
        <v>-0.23516830806486427</v>
      </c>
      <c r="G34" s="8">
        <v>1.0100501670841679</v>
      </c>
      <c r="H34" s="8">
        <f ca="1"/>
        <v>95.692174540145558</v>
      </c>
      <c r="I34" s="8">
        <f ca="1"/>
        <v>64.343551818743975</v>
      </c>
      <c r="J34" s="8">
        <f ca="1"/>
        <v>-0.63159967913973625</v>
      </c>
      <c r="K34" s="8">
        <f ca="1"/>
        <v>-4.261823203606923</v>
      </c>
      <c r="L34" s="8">
        <f ca="1"/>
        <v>4.4984401907184557E-2</v>
      </c>
      <c r="M34" s="8">
        <f ca="1"/>
        <v>4.5510685295715945</v>
      </c>
      <c r="N34" s="8">
        <f ca="1"/>
        <v>0</v>
      </c>
      <c r="O34" s="8">
        <f ca="1"/>
        <v>4.3078254598544419</v>
      </c>
    </row>
    <row r="35" spans="5:15" x14ac:dyDescent="0.45">
      <c r="E35" s="8">
        <v>0.10333333333333326</v>
      </c>
      <c r="F35" s="8">
        <f ca="1"/>
        <v>-0.22192928197581713</v>
      </c>
      <c r="G35" s="8">
        <v>1.0103869065933297</v>
      </c>
      <c r="H35" s="8">
        <f ca="1"/>
        <v>95.955479586468329</v>
      </c>
      <c r="I35" s="8">
        <f ca="1"/>
        <v>63.377737467483982</v>
      </c>
      <c r="J35" s="8">
        <f ca="1"/>
        <v>-0.62142989854024833</v>
      </c>
      <c r="K35" s="8">
        <f ca="1"/>
        <v>-0.96581435125999349</v>
      </c>
      <c r="L35" s="8">
        <f ca="1"/>
        <v>1.0169780599487921E-2</v>
      </c>
      <c r="M35" s="8">
        <f ca="1"/>
        <v>4.406432162855431</v>
      </c>
      <c r="N35" s="8">
        <f ca="1"/>
        <v>3.5527136788005009E-15</v>
      </c>
      <c r="O35" s="8">
        <f ca="1"/>
        <v>4.0445204135316715</v>
      </c>
    </row>
    <row r="36" spans="5:15" x14ac:dyDescent="0.45">
      <c r="E36" s="8">
        <v>0.10666666666666659</v>
      </c>
      <c r="F36" s="8">
        <f ca="1"/>
        <v>-0.28392233836709119</v>
      </c>
      <c r="G36" s="8">
        <v>1.0107237583677042</v>
      </c>
      <c r="H36" s="8">
        <f ca="1"/>
        <v>94.782587697580595</v>
      </c>
      <c r="I36" s="8">
        <f ca="1"/>
        <v>69.298967341969941</v>
      </c>
      <c r="J36" s="8">
        <f ca="1"/>
        <v>-0.6845715351876337</v>
      </c>
      <c r="K36" s="8">
        <f ca="1"/>
        <v>5.9212298744859595</v>
      </c>
      <c r="L36" s="8">
        <f ca="1"/>
        <v>-6.3141636647385369E-2</v>
      </c>
      <c r="M36" s="8">
        <f ca="1"/>
        <v>5.1566511536873776</v>
      </c>
      <c r="N36" s="8">
        <f ca="1"/>
        <v>0</v>
      </c>
      <c r="O36" s="8">
        <f ca="1"/>
        <v>5.2174123024194046</v>
      </c>
    </row>
    <row r="37" spans="5:15" x14ac:dyDescent="0.45">
      <c r="E37" s="8">
        <v>0.10999999999999992</v>
      </c>
      <c r="F37" s="8">
        <f ca="1"/>
        <v>-0.37836328213058729</v>
      </c>
      <c r="G37" s="8">
        <v>1.0110607224447195</v>
      </c>
      <c r="H37" s="8">
        <f ca="1"/>
        <v>93.018419209787652</v>
      </c>
      <c r="I37" s="8">
        <f ca="1"/>
        <v>77.263739613666658</v>
      </c>
      <c r="J37" s="8">
        <f ca="1"/>
        <v>-0.7711443717886024</v>
      </c>
      <c r="K37" s="8">
        <f ca="1"/>
        <v>7.9647722716967166</v>
      </c>
      <c r="L37" s="8">
        <f ca="1"/>
        <v>-8.6572836600968706E-2</v>
      </c>
      <c r="M37" s="8">
        <f ca="1"/>
        <v>6.3877019462739355</v>
      </c>
      <c r="N37" s="8">
        <f ca="1"/>
        <v>0</v>
      </c>
      <c r="O37" s="8">
        <f ca="1"/>
        <v>6.9815807902123481</v>
      </c>
    </row>
    <row r="38" spans="5:15" x14ac:dyDescent="0.45">
      <c r="E38" s="8">
        <v>0.11333333333333324</v>
      </c>
      <c r="F38" s="8">
        <f ca="1"/>
        <v>-0.52933314572903334</v>
      </c>
      <c r="G38" s="8">
        <v>1.0113977988618161</v>
      </c>
      <c r="H38" s="8">
        <f ca="1"/>
        <v>90.26082700593264</v>
      </c>
      <c r="I38" s="8">
        <f ca="1"/>
        <v>86.781999659574382</v>
      </c>
      <c r="J38" s="8">
        <f ca="1"/>
        <v>-0.87779913641637053</v>
      </c>
      <c r="K38" s="8">
        <f ca="1"/>
        <v>9.5182600459077236</v>
      </c>
      <c r="L38" s="8">
        <f ca="1"/>
        <v>-0.10665476462776813</v>
      </c>
      <c r="M38" s="8">
        <f ca="1"/>
        <v>8.5402474384853235</v>
      </c>
      <c r="N38" s="8">
        <f ca="1"/>
        <v>0</v>
      </c>
      <c r="O38" s="8">
        <f ca="1"/>
        <v>9.7391729940673599</v>
      </c>
    </row>
    <row r="39" spans="5:15" x14ac:dyDescent="0.45">
      <c r="E39" s="8">
        <v>0.11666666666666657</v>
      </c>
      <c r="F39" s="8">
        <f ca="1"/>
        <v>-0.61609500873855982</v>
      </c>
      <c r="G39" s="8">
        <v>1.0117349876564472</v>
      </c>
      <c r="H39" s="8">
        <f ca="1"/>
        <v>88.716969482870027</v>
      </c>
      <c r="I39" s="8">
        <f ca="1"/>
        <v>90.678030768227828</v>
      </c>
      <c r="J39" s="8">
        <f ca="1"/>
        <v>-0.92222976799225775</v>
      </c>
      <c r="K39" s="8">
        <f ca="1"/>
        <v>3.896031108653446</v>
      </c>
      <c r="L39" s="8">
        <f ca="1"/>
        <v>-4.4430631575887225E-2</v>
      </c>
      <c r="M39" s="8">
        <f ca="1"/>
        <v>9.924706156840486</v>
      </c>
      <c r="N39" s="8">
        <f ca="1"/>
        <v>0</v>
      </c>
      <c r="O39" s="8">
        <f ca="1"/>
        <v>11.283030517129973</v>
      </c>
    </row>
    <row r="40" spans="5:15" x14ac:dyDescent="0.45">
      <c r="E40" s="8">
        <v>0.1199999999999999</v>
      </c>
      <c r="F40" s="8">
        <f ca="1"/>
        <v>-0.55836681476898553</v>
      </c>
      <c r="G40" s="8">
        <v>1.0120722888660778</v>
      </c>
      <c r="H40" s="8">
        <f ca="1"/>
        <v>89.756174623406295</v>
      </c>
      <c r="I40" s="8">
        <f ca="1"/>
        <v>88.719378273850353</v>
      </c>
      <c r="J40" s="8">
        <f ca="1"/>
        <v>-0.90014440259656125</v>
      </c>
      <c r="K40" s="8">
        <f ca="1"/>
        <v>-1.9586524943774748</v>
      </c>
      <c r="L40" s="8">
        <f ca="1"/>
        <v>2.2085365395696499E-2</v>
      </c>
      <c r="M40" s="8">
        <f ca="1"/>
        <v>8.996906050652413</v>
      </c>
      <c r="N40" s="8">
        <f ca="1"/>
        <v>-6.2172489379008766E-15</v>
      </c>
      <c r="O40" s="8">
        <f ca="1"/>
        <v>10.243825376593705</v>
      </c>
    </row>
    <row r="41" spans="5:15" x14ac:dyDescent="0.45">
      <c r="E41" s="8">
        <v>0.12333333333333323</v>
      </c>
      <c r="F41" s="8">
        <f ca="1"/>
        <v>-0.45601726149107735</v>
      </c>
      <c r="G41" s="8">
        <v>1.012409702528186</v>
      </c>
      <c r="H41" s="8">
        <f ca="1"/>
        <v>91.621570859556186</v>
      </c>
      <c r="I41" s="8">
        <f ca="1"/>
        <v>83.740830669547293</v>
      </c>
      <c r="J41" s="8">
        <f ca="1"/>
        <v>-0.84513192189132391</v>
      </c>
      <c r="K41" s="8">
        <f ca="1"/>
        <v>-4.9785476043030599</v>
      </c>
      <c r="L41" s="8">
        <f ca="1"/>
        <v>5.5012480705237343E-2</v>
      </c>
      <c r="M41" s="8">
        <f ca="1"/>
        <v>7.3477152003807333</v>
      </c>
      <c r="N41" s="8">
        <f ca="1"/>
        <v>0</v>
      </c>
      <c r="O41" s="8">
        <f ca="1"/>
        <v>8.3784291404438136</v>
      </c>
    </row>
    <row r="42" spans="5:15" x14ac:dyDescent="0.45">
      <c r="E42" s="8">
        <v>0.12666666666666657</v>
      </c>
      <c r="F42" s="8">
        <f ca="1"/>
        <v>-0.40533899158657438</v>
      </c>
      <c r="G42" s="8">
        <v>1.0127472286802621</v>
      </c>
      <c r="H42" s="8">
        <f ca="1"/>
        <v>92.56419350592472</v>
      </c>
      <c r="I42" s="8">
        <f ca="1"/>
        <v>80.81312242513286</v>
      </c>
      <c r="J42" s="8">
        <f ca="1"/>
        <v>-0.81309979047405734</v>
      </c>
      <c r="K42" s="8">
        <f ca="1"/>
        <v>-2.9277082444144327</v>
      </c>
      <c r="L42" s="8">
        <f ca="1"/>
        <v>3.2032131417266574E-2</v>
      </c>
      <c r="M42" s="8">
        <f ca="1"/>
        <v>6.5793394319845646</v>
      </c>
      <c r="N42" s="8">
        <f ca="1"/>
        <v>0</v>
      </c>
      <c r="O42" s="8">
        <f ca="1"/>
        <v>7.4358064940752797</v>
      </c>
    </row>
    <row r="43" spans="5:15" x14ac:dyDescent="0.45">
      <c r="E43" s="8">
        <v>0.12999999999999989</v>
      </c>
      <c r="F43" s="8">
        <f ca="1"/>
        <v>-0.37128703946242686</v>
      </c>
      <c r="G43" s="8">
        <v>1.0130848673598092</v>
      </c>
      <c r="H43" s="8">
        <f ca="1"/>
        <v>93.206063454089559</v>
      </c>
      <c r="I43" s="8">
        <f ca="1"/>
        <v>78.721133151910138</v>
      </c>
      <c r="J43" s="8">
        <f ca="1"/>
        <v>-0.79036132693595373</v>
      </c>
      <c r="K43" s="8">
        <f ca="1"/>
        <v>-2.0919892732227225</v>
      </c>
      <c r="L43" s="8">
        <f ca="1"/>
        <v>2.2738463538103604E-2</v>
      </c>
      <c r="M43" s="8">
        <f ca="1"/>
        <v>6.0847207475658251</v>
      </c>
      <c r="N43" s="8">
        <f ca="1"/>
        <v>0</v>
      </c>
      <c r="O43" s="8">
        <f ca="1"/>
        <v>6.7939365459104408</v>
      </c>
    </row>
    <row r="44" spans="5:15" x14ac:dyDescent="0.45">
      <c r="E44" s="8">
        <v>0.13333333333333322</v>
      </c>
      <c r="F44" s="8">
        <f ca="1"/>
        <v>-0.39154466139044641</v>
      </c>
      <c r="G44" s="8">
        <v>1.0134226186043425</v>
      </c>
      <c r="H44" s="8">
        <f ca="1"/>
        <v>92.838484149056825</v>
      </c>
      <c r="I44" s="8">
        <f ca="1"/>
        <v>80.642651686784106</v>
      </c>
      <c r="J44" s="8">
        <f ca="1"/>
        <v>-0.81133657618907873</v>
      </c>
      <c r="K44" s="8">
        <f ca="1"/>
        <v>1.9215185348739681</v>
      </c>
      <c r="L44" s="8">
        <f ca="1"/>
        <v>-2.0975249253124995E-2</v>
      </c>
      <c r="M44" s="8">
        <f ca="1"/>
        <v>6.4018293755388243</v>
      </c>
      <c r="N44" s="8">
        <f ca="1"/>
        <v>4.4408920985006262E-15</v>
      </c>
      <c r="O44" s="8">
        <f ca="1"/>
        <v>7.1615158509431751</v>
      </c>
    </row>
    <row r="45" spans="5:15" x14ac:dyDescent="0.45">
      <c r="E45" s="8">
        <v>0.13666666666666655</v>
      </c>
      <c r="F45" s="8">
        <f ca="1"/>
        <v>-0.37795560506589432</v>
      </c>
      <c r="G45" s="8">
        <v>1.0137604824513902</v>
      </c>
      <c r="H45" s="8">
        <f ca="1"/>
        <v>93.100454393523933</v>
      </c>
      <c r="I45" s="8">
        <f ca="1"/>
        <v>80.065630494854261</v>
      </c>
      <c r="J45" s="8">
        <f ca="1"/>
        <v>-0.80505345667343253</v>
      </c>
      <c r="K45" s="8">
        <f ca="1"/>
        <v>-0.57702119192984469</v>
      </c>
      <c r="L45" s="8">
        <f ca="1"/>
        <v>6.2831195156461961E-3</v>
      </c>
      <c r="M45" s="8">
        <f ca="1"/>
        <v>6.2165295708644948</v>
      </c>
      <c r="N45" s="8">
        <f ca="1"/>
        <v>-3.3306690738754696E-15</v>
      </c>
      <c r="O45" s="8">
        <f ca="1"/>
        <v>6.8995456064760674</v>
      </c>
    </row>
    <row r="46" spans="5:15" x14ac:dyDescent="0.45">
      <c r="E46" s="8">
        <v>0.13999999999999987</v>
      </c>
      <c r="F46" s="8">
        <f ca="1"/>
        <v>-0.49551423378527748</v>
      </c>
      <c r="G46" s="8">
        <v>1.0140984589384923</v>
      </c>
      <c r="H46" s="8">
        <f ca="1"/>
        <v>90.946128728967295</v>
      </c>
      <c r="I46" s="8">
        <f ca="1"/>
        <v>87.771005179231082</v>
      </c>
      <c r="J46" s="8">
        <f ca="1"/>
        <v>-0.89097254638265033</v>
      </c>
      <c r="K46" s="8">
        <f ca="1"/>
        <v>7.7053746843768209</v>
      </c>
      <c r="L46" s="8">
        <f ca="1"/>
        <v>-8.59190897092178E-2</v>
      </c>
      <c r="M46" s="8">
        <f ca="1"/>
        <v>7.9779371944483586</v>
      </c>
      <c r="N46" s="8">
        <f ca="1"/>
        <v>0</v>
      </c>
      <c r="O46" s="8">
        <f ca="1"/>
        <v>9.0538712710327047</v>
      </c>
    </row>
    <row r="47" spans="5:15" x14ac:dyDescent="0.45">
      <c r="E47" s="8">
        <v>0.1433333333333332</v>
      </c>
      <c r="F47" s="8">
        <f ca="1"/>
        <v>-0.47992845945406981</v>
      </c>
      <c r="G47" s="8">
        <v>1.0144365481032021</v>
      </c>
      <c r="H47" s="8">
        <f ca="1"/>
        <v>91.239187664798905</v>
      </c>
      <c r="I47" s="8">
        <f ca="1"/>
        <v>87.361175803676261</v>
      </c>
      <c r="J47" s="8">
        <f ca="1"/>
        <v>-0.88641588703824092</v>
      </c>
      <c r="K47" s="8">
        <f ca="1"/>
        <v>-0.40982937555482124</v>
      </c>
      <c r="L47" s="8">
        <f ca="1"/>
        <v>4.5566593444094083E-3</v>
      </c>
      <c r="M47" s="8">
        <f ca="1"/>
        <v>7.7465041539770709</v>
      </c>
      <c r="N47" s="8">
        <f ca="1"/>
        <v>-5.8841820305133297E-15</v>
      </c>
      <c r="O47" s="8">
        <f ca="1"/>
        <v>8.7608123352010949</v>
      </c>
    </row>
    <row r="48" spans="5:15" x14ac:dyDescent="0.45">
      <c r="E48" s="8">
        <v>0.14666666666666653</v>
      </c>
      <c r="F48" s="8">
        <f ca="1"/>
        <v>-0.47142174476787585</v>
      </c>
      <c r="G48" s="8">
        <v>1.014774749983085</v>
      </c>
      <c r="H48" s="8">
        <f ca="1"/>
        <v>91.403688848139069</v>
      </c>
      <c r="I48" s="8">
        <f ca="1"/>
        <v>87.31826075670763</v>
      </c>
      <c r="J48" s="8">
        <f ca="1"/>
        <v>-0.88593943902386751</v>
      </c>
      <c r="K48" s="8">
        <f ca="1"/>
        <v>-4.2915046968630577E-2</v>
      </c>
      <c r="L48" s="8">
        <f ca="1"/>
        <v>4.7644801437340956E-4</v>
      </c>
      <c r="M48" s="8">
        <f ca="1"/>
        <v>7.6302334055133514</v>
      </c>
      <c r="N48" s="8">
        <f ca="1"/>
        <v>3.6221026178395732E-15</v>
      </c>
      <c r="O48" s="8">
        <f ca="1"/>
        <v>8.596311151860931</v>
      </c>
    </row>
    <row r="49" spans="5:15" x14ac:dyDescent="0.45">
      <c r="E49" s="8">
        <v>0.14999999999999986</v>
      </c>
      <c r="F49" s="8">
        <f ca="1"/>
        <v>-0.54575296759502856</v>
      </c>
      <c r="G49" s="8">
        <v>1.0151130646157189</v>
      </c>
      <c r="H49" s="8">
        <f ca="1"/>
        <v>90.063915677386646</v>
      </c>
      <c r="I49" s="8">
        <f ca="1"/>
        <v>91.097078591890494</v>
      </c>
      <c r="J49" s="8">
        <f ca="1"/>
        <v>-0.92853060691220901</v>
      </c>
      <c r="K49" s="8">
        <f ca="1"/>
        <v>3.7788178351828634</v>
      </c>
      <c r="L49" s="8">
        <f ca="1"/>
        <v>-4.2591167888341497E-2</v>
      </c>
      <c r="M49" s="8">
        <f ca="1"/>
        <v>8.84673234213912</v>
      </c>
      <c r="N49" s="8">
        <f ca="1"/>
        <v>-6.6613381477509392E-15</v>
      </c>
      <c r="O49" s="8">
        <f ca="1"/>
        <v>9.9360843226133539</v>
      </c>
    </row>
    <row r="50" spans="5:15" x14ac:dyDescent="0.45">
      <c r="E50" s="8">
        <v>0.15333333333333318</v>
      </c>
      <c r="F50" s="8">
        <f ca="1"/>
        <v>-0.49548570273281445</v>
      </c>
      <c r="G50" s="8">
        <v>1.0154514920386943</v>
      </c>
      <c r="H50" s="8">
        <f ca="1"/>
        <v>90.983033623979253</v>
      </c>
      <c r="I50" s="8">
        <f ca="1"/>
        <v>89.325190631340064</v>
      </c>
      <c r="J50" s="8">
        <f ca="1"/>
        <v>-0.90875476298176305</v>
      </c>
      <c r="K50" s="8">
        <f ca="1"/>
        <v>-1.7718879605504299</v>
      </c>
      <c r="L50" s="8">
        <f ca="1"/>
        <v>1.9775843930445958E-2</v>
      </c>
      <c r="M50" s="8">
        <f ca="1"/>
        <v>8.0241329469140226</v>
      </c>
      <c r="N50" s="8">
        <f ca="1"/>
        <v>2.6645352591003757E-15</v>
      </c>
      <c r="O50" s="8">
        <f ca="1"/>
        <v>9.016966376020747</v>
      </c>
    </row>
    <row r="51" spans="5:15" x14ac:dyDescent="0.45">
      <c r="E51" s="8">
        <v>0.15666666666666651</v>
      </c>
      <c r="F51" s="8">
        <f ca="1"/>
        <v>-0.47366160748438657</v>
      </c>
      <c r="G51" s="8">
        <v>1.0157900322896145</v>
      </c>
      <c r="H51" s="8">
        <f ca="1"/>
        <v>91.390164612465469</v>
      </c>
      <c r="I51" s="8">
        <f ca="1"/>
        <v>88.673276180933243</v>
      </c>
      <c r="J51" s="8">
        <f ca="1"/>
        <v>-0.9015088169498584</v>
      </c>
      <c r="K51" s="8">
        <f ca="1"/>
        <v>-0.65191445040682083</v>
      </c>
      <c r="L51" s="8">
        <f ca="1"/>
        <v>7.2459460319046487E-3</v>
      </c>
      <c r="M51" s="8">
        <f ca="1"/>
        <v>7.6843908944195221</v>
      </c>
      <c r="N51" s="8">
        <f ca="1"/>
        <v>3.9968028886505635E-15</v>
      </c>
      <c r="O51" s="8">
        <f ca="1"/>
        <v>8.609835387534531</v>
      </c>
    </row>
    <row r="52" spans="5:15" x14ac:dyDescent="0.45">
      <c r="E52" s="8">
        <v>0.15999999999999984</v>
      </c>
      <c r="F52" s="8">
        <f ca="1"/>
        <v>-0.44672503762472221</v>
      </c>
      <c r="G52" s="8">
        <v>1.0161286854060949</v>
      </c>
      <c r="H52" s="8">
        <f ca="1"/>
        <v>91.893029566788513</v>
      </c>
      <c r="I52" s="8">
        <f ca="1"/>
        <v>87.675867940083691</v>
      </c>
      <c r="J52" s="8">
        <f ca="1"/>
        <v>-0.89047974184627787</v>
      </c>
      <c r="K52" s="8">
        <f ca="1"/>
        <v>-0.99740824084955193</v>
      </c>
      <c r="L52" s="8">
        <f ca="1"/>
        <v>1.1029075103580532E-2</v>
      </c>
      <c r="M52" s="8">
        <f ca="1"/>
        <v>7.2610831856894009</v>
      </c>
      <c r="N52" s="8">
        <f ca="1"/>
        <v>3.9968028886505635E-15</v>
      </c>
      <c r="O52" s="8">
        <f ca="1"/>
        <v>8.1069704332114867</v>
      </c>
    </row>
    <row r="53" spans="5:15" x14ac:dyDescent="0.45">
      <c r="E53" s="8">
        <v>0.16333333333333316</v>
      </c>
      <c r="F53" s="8">
        <f ca="1"/>
        <v>-0.47068642037555392</v>
      </c>
      <c r="G53" s="8">
        <v>1.0164674514257634</v>
      </c>
      <c r="H53" s="8">
        <f ca="1"/>
        <v>91.462852104123044</v>
      </c>
      <c r="I53" s="8">
        <f ca="1"/>
        <v>89.406423017470573</v>
      </c>
      <c r="J53" s="8">
        <f ca="1"/>
        <v>-0.90971217193779541</v>
      </c>
      <c r="K53" s="8">
        <f ca="1"/>
        <v>1.7305550773868816</v>
      </c>
      <c r="L53" s="8">
        <f ca="1"/>
        <v>-1.9232430091517538E-2</v>
      </c>
      <c r="M53" s="8">
        <f ca="1"/>
        <v>7.673849106394897</v>
      </c>
      <c r="N53" s="8">
        <f ca="1"/>
        <v>-4.2188474935755949E-15</v>
      </c>
      <c r="O53" s="8">
        <f ca="1"/>
        <v>8.5371478958769558</v>
      </c>
    </row>
    <row r="54" spans="5:15" x14ac:dyDescent="0.45">
      <c r="E54" s="8">
        <v>0.16666666666666649</v>
      </c>
      <c r="F54" s="8">
        <f ca="1"/>
        <v>-0.50837723742205887</v>
      </c>
      <c r="G54" s="8">
        <v>1.0168063303862609</v>
      </c>
      <c r="H54" s="8">
        <f ca="1"/>
        <v>90.785060352167619</v>
      </c>
      <c r="I54" s="8">
        <f ca="1"/>
        <v>91.517468349513848</v>
      </c>
      <c r="J54" s="8">
        <f ca="1"/>
        <v>-0.93335619716647633</v>
      </c>
      <c r="K54" s="8">
        <f ca="1"/>
        <v>2.1110453320432754</v>
      </c>
      <c r="L54" s="8">
        <f ca="1"/>
        <v>-2.364402522868092E-2</v>
      </c>
      <c r="M54" s="8">
        <f ca="1"/>
        <v>8.3207424688817468</v>
      </c>
      <c r="N54" s="8">
        <f ca="1"/>
        <v>0</v>
      </c>
      <c r="O54" s="8">
        <f ca="1"/>
        <v>9.2149396478323808</v>
      </c>
    </row>
    <row r="55" spans="5:15" x14ac:dyDescent="0.45">
      <c r="E55" s="8">
        <v>0.16999999999999982</v>
      </c>
      <c r="F55" s="8">
        <f ca="1"/>
        <v>-0.53431713885853205</v>
      </c>
      <c r="G55" s="8">
        <v>1.0171453223252407</v>
      </c>
      <c r="H55" s="8">
        <f ca="1"/>
        <v>90.324320865378809</v>
      </c>
      <c r="I55" s="8">
        <f ca="1"/>
        <v>92.850571620797041</v>
      </c>
      <c r="J55" s="8">
        <f ca="1"/>
        <v>-0.9483683195225705</v>
      </c>
      <c r="K55" s="8">
        <f ca="1"/>
        <v>1.3331032712831927</v>
      </c>
      <c r="L55" s="8">
        <f ca="1"/>
        <v>-1.5012122356094171E-2</v>
      </c>
      <c r="M55" s="8">
        <f ca="1"/>
        <v>8.7818002082016875</v>
      </c>
      <c r="N55" s="8">
        <f ca="1"/>
        <v>0</v>
      </c>
      <c r="O55" s="8">
        <f ca="1"/>
        <v>9.6756791346211912</v>
      </c>
    </row>
    <row r="56" spans="5:15" x14ac:dyDescent="0.45">
      <c r="E56" s="8">
        <v>0.17333333333333314</v>
      </c>
      <c r="F56" s="8">
        <f ca="1"/>
        <v>-0.60026393694250124</v>
      </c>
      <c r="G56" s="8">
        <v>1.0174844272803685</v>
      </c>
      <c r="H56" s="8">
        <f ca="1"/>
        <v>89.14973739037967</v>
      </c>
      <c r="I56" s="8">
        <f ca="1"/>
        <v>94.903224800122644</v>
      </c>
      <c r="J56" s="8">
        <f ca="1"/>
        <v>-0.97179567562823999</v>
      </c>
      <c r="K56" s="8">
        <f ca="1"/>
        <v>2.0526531793256027</v>
      </c>
      <c r="L56" s="8">
        <f ca="1"/>
        <v>-2.3427356105669483E-2</v>
      </c>
      <c r="M56" s="8">
        <f ca="1"/>
        <v>9.9272240534486684</v>
      </c>
      <c r="N56" s="8">
        <f ca="1"/>
        <v>3.9968028886505635E-15</v>
      </c>
      <c r="O56" s="8">
        <f ca="1"/>
        <v>10.85026260962033</v>
      </c>
    </row>
    <row r="57" spans="5:15" x14ac:dyDescent="0.45">
      <c r="E57" s="8">
        <v>0.17666666666666647</v>
      </c>
      <c r="F57" s="8">
        <f ca="1"/>
        <v>-0.61629800311977068</v>
      </c>
      <c r="G57" s="8">
        <v>1.0178236452893226</v>
      </c>
      <c r="H57" s="8">
        <f ca="1"/>
        <v>88.873195610587189</v>
      </c>
      <c r="I57" s="8">
        <f ca="1"/>
        <v>95.451382708348802</v>
      </c>
      <c r="J57" s="8">
        <f ca="1"/>
        <v>-0.97807347487369056</v>
      </c>
      <c r="K57" s="8">
        <f ca="1"/>
        <v>0.54815790822615895</v>
      </c>
      <c r="L57" s="8">
        <f ca="1"/>
        <v>-6.2777992454505771E-3</v>
      </c>
      <c r="M57" s="8">
        <f ca="1"/>
        <v>10.228159042141556</v>
      </c>
      <c r="N57" s="8">
        <f ca="1"/>
        <v>6.7723604502134549E-15</v>
      </c>
      <c r="O57" s="8">
        <f ca="1"/>
        <v>11.126804389412811</v>
      </c>
    </row>
    <row r="58" spans="5:15" x14ac:dyDescent="0.45">
      <c r="E58" s="8">
        <v>0.1799999999999998</v>
      </c>
      <c r="F58" s="8">
        <f ca="1"/>
        <v>-0.54617102245041838</v>
      </c>
      <c r="G58" s="8">
        <v>1.0181629763897937</v>
      </c>
      <c r="H58" s="8">
        <f ca="1"/>
        <v>90.137472891613328</v>
      </c>
      <c r="I58" s="8">
        <f ca="1"/>
        <v>94.2362762209371</v>
      </c>
      <c r="J58" s="8">
        <f ca="1"/>
        <v>-0.96434803529606561</v>
      </c>
      <c r="K58" s="8">
        <f ca="1"/>
        <v>-1.2151064874117026</v>
      </c>
      <c r="L58" s="8">
        <f ca="1"/>
        <v>1.3725439577624954E-2</v>
      </c>
      <c r="M58" s="8">
        <f ca="1"/>
        <v>9.0239925914203667</v>
      </c>
      <c r="N58" s="8">
        <f ca="1"/>
        <v>0</v>
      </c>
      <c r="O58" s="8">
        <f ca="1"/>
        <v>9.8625271083866721</v>
      </c>
    </row>
    <row r="59" spans="5:15" x14ac:dyDescent="0.45">
      <c r="E59" s="8">
        <v>0.18333333333333313</v>
      </c>
      <c r="F59" s="8">
        <f ca="1"/>
        <v>-0.51547952903160377</v>
      </c>
      <c r="G59" s="8">
        <v>1.0185024206194857</v>
      </c>
      <c r="H59" s="8">
        <f ca="1"/>
        <v>90.701534934591507</v>
      </c>
      <c r="I59" s="8">
        <f ca="1"/>
        <v>93.727163548259298</v>
      </c>
      <c r="J59" s="8">
        <f ca="1"/>
        <v>-0.95863112554515206</v>
      </c>
      <c r="K59" s="8">
        <f ca="1"/>
        <v>-0.50911267267780147</v>
      </c>
      <c r="L59" s="8">
        <f ca="1"/>
        <v>5.7169097509135458E-3</v>
      </c>
      <c r="M59" s="8">
        <f ca="1"/>
        <v>8.5120284286801251</v>
      </c>
      <c r="N59" s="8">
        <f ca="1"/>
        <v>4.8849813083506888E-15</v>
      </c>
      <c r="O59" s="8">
        <f ca="1"/>
        <v>9.298465065408493</v>
      </c>
    </row>
    <row r="60" spans="5:15" x14ac:dyDescent="0.45">
      <c r="E60" s="8">
        <v>0.18666666666666645</v>
      </c>
      <c r="F60" s="8">
        <f ca="1"/>
        <v>-0.49328433571389851</v>
      </c>
      <c r="G60" s="8">
        <v>1.0188419780161142</v>
      </c>
      <c r="H60" s="8">
        <f ca="1"/>
        <v>91.114168479857284</v>
      </c>
      <c r="I60" s="8">
        <f ca="1"/>
        <v>93.42322807831826</v>
      </c>
      <c r="J60" s="8">
        <f ca="1"/>
        <v>-0.95523250795855308</v>
      </c>
      <c r="K60" s="8">
        <f ca="1"/>
        <v>-0.30393546994103815</v>
      </c>
      <c r="L60" s="8">
        <f ca="1"/>
        <v>3.3986175865989843E-3</v>
      </c>
      <c r="M60" s="8">
        <f ca="1"/>
        <v>8.148290820392134</v>
      </c>
      <c r="N60" s="8">
        <f ca="1"/>
        <v>-1.27675647831893E-15</v>
      </c>
      <c r="O60" s="8">
        <f ca="1"/>
        <v>8.885831520142716</v>
      </c>
    </row>
    <row r="61" spans="5:15" x14ac:dyDescent="0.45">
      <c r="E61" s="8">
        <v>0.18999999999999978</v>
      </c>
      <c r="F61" s="8">
        <f ca="1"/>
        <v>-0.51242890478703373</v>
      </c>
      <c r="G61" s="8">
        <v>1.0191816486174079</v>
      </c>
      <c r="H61" s="8">
        <f ca="1"/>
        <v>90.775044273727431</v>
      </c>
      <c r="I61" s="8">
        <f ca="1"/>
        <v>94.406734433953019</v>
      </c>
      <c r="J61" s="8">
        <f ca="1"/>
        <v>-0.96627487799517819</v>
      </c>
      <c r="K61" s="8">
        <f ca="1"/>
        <v>0.98350635563475919</v>
      </c>
      <c r="L61" s="8">
        <f ca="1"/>
        <v>-1.1042370036625115E-2</v>
      </c>
      <c r="M61" s="8">
        <f ca="1"/>
        <v>8.5039664103791779</v>
      </c>
      <c r="N61" s="8">
        <f ca="1"/>
        <v>-6.4392935428259079E-15</v>
      </c>
      <c r="O61" s="8">
        <f ca="1"/>
        <v>9.2249557262725688</v>
      </c>
    </row>
    <row r="62" spans="5:15" x14ac:dyDescent="0.45">
      <c r="E62" s="8">
        <v>0.19333333333333311</v>
      </c>
      <c r="F62" s="8">
        <f ca="1"/>
        <v>-0.53396129219160993</v>
      </c>
      <c r="G62" s="8">
        <v>1.0195214324611082</v>
      </c>
      <c r="H62" s="8">
        <f ca="1"/>
        <v>90.394003076627811</v>
      </c>
      <c r="I62" s="8">
        <f ca="1"/>
        <v>95.274320464945092</v>
      </c>
      <c r="J62" s="8">
        <f ca="1"/>
        <v>-0.97606006863830597</v>
      </c>
      <c r="K62" s="8">
        <f ca="1"/>
        <v>0.86758603099207221</v>
      </c>
      <c r="L62" s="8">
        <f ca="1"/>
        <v>-9.7851906431277724E-3</v>
      </c>
      <c r="M62" s="8">
        <f ca="1"/>
        <v>8.904234829714909</v>
      </c>
      <c r="N62" s="8">
        <f ca="1"/>
        <v>-3.3306690738754696E-15</v>
      </c>
      <c r="O62" s="8">
        <f ca="1"/>
        <v>9.6059969233721887</v>
      </c>
    </row>
    <row r="63" spans="5:15" x14ac:dyDescent="0.45">
      <c r="E63" s="8">
        <v>0.19666666666666643</v>
      </c>
      <c r="F63" s="8">
        <f ca="1"/>
        <v>-0.58520896156753655</v>
      </c>
      <c r="G63" s="8">
        <v>1.0198613295849688</v>
      </c>
      <c r="H63" s="8">
        <f ca="1"/>
        <v>89.481186248934648</v>
      </c>
      <c r="I63" s="8">
        <f ca="1"/>
        <v>96.350608343250116</v>
      </c>
      <c r="J63" s="8">
        <f ca="1"/>
        <v>-0.98832705382925634</v>
      </c>
      <c r="K63" s="8">
        <f ca="1"/>
        <v>1.076287878305024</v>
      </c>
      <c r="L63" s="8">
        <f ca="1"/>
        <v>-1.2266985190950375E-2</v>
      </c>
      <c r="M63" s="8">
        <f ca="1"/>
        <v>9.8275823527111044</v>
      </c>
      <c r="N63" s="8">
        <f ca="1"/>
        <v>6.6613381477509392E-15</v>
      </c>
      <c r="O63" s="8">
        <f ca="1"/>
        <v>10.518813751065352</v>
      </c>
    </row>
    <row r="64" spans="5:15" x14ac:dyDescent="0.45">
      <c r="E64" s="8">
        <v>0.19999999999999976</v>
      </c>
      <c r="F64" s="8">
        <f ca="1"/>
        <v>-0.63996335395285553</v>
      </c>
      <c r="G64" s="8">
        <v>1.0202013400267558</v>
      </c>
      <c r="H64" s="8">
        <f ca="1"/>
        <v>88.515485596416937</v>
      </c>
      <c r="I64" s="8">
        <f ca="1"/>
        <v>96.951452240668544</v>
      </c>
      <c r="J64" s="8">
        <f ca="1"/>
        <v>-0.99525218952910488</v>
      </c>
      <c r="K64" s="8">
        <f ca="1"/>
        <v>0.6008438974184287</v>
      </c>
      <c r="L64" s="8">
        <f ca="1"/>
        <v>-6.9251356998485392E-3</v>
      </c>
      <c r="M64" s="8">
        <f ca="1"/>
        <v>10.814770646404156</v>
      </c>
      <c r="N64" s="8">
        <f ca="1"/>
        <v>-3.4416913763379853E-15</v>
      </c>
      <c r="O64" s="8">
        <f ca="1"/>
        <v>11.484514403583063</v>
      </c>
    </row>
    <row r="65" spans="5:15" x14ac:dyDescent="0.45">
      <c r="E65" s="8">
        <v>0.20333333333333309</v>
      </c>
      <c r="F65" s="8">
        <f ca="1"/>
        <v>-0.63308226600763284</v>
      </c>
      <c r="G65" s="8">
        <v>1.0205414638242483</v>
      </c>
      <c r="H65" s="8">
        <f ca="1"/>
        <v>88.646250207919906</v>
      </c>
      <c r="I65" s="8">
        <f ca="1"/>
        <v>97.024281342559362</v>
      </c>
      <c r="J65" s="8">
        <f ca="1"/>
        <v>-0.99609063580380164</v>
      </c>
      <c r="K65" s="8">
        <f ca="1"/>
        <v>7.2829101890818038E-2</v>
      </c>
      <c r="L65" s="8">
        <f ca="1"/>
        <v>-8.3844627469675803E-4</v>
      </c>
      <c r="M65" s="8">
        <f ca="1"/>
        <v>10.717602376601405</v>
      </c>
      <c r="N65" s="8">
        <f ca="1"/>
        <v>6.3976601794024646E-15</v>
      </c>
      <c r="O65" s="8">
        <f ca="1"/>
        <v>11.353749792080094</v>
      </c>
    </row>
    <row r="66" spans="5:15" x14ac:dyDescent="0.45">
      <c r="E66" s="8">
        <v>0.20666666666666642</v>
      </c>
      <c r="F66" s="8">
        <f ca="1"/>
        <v>-0.54620646209292423</v>
      </c>
      <c r="G66" s="8">
        <v>1.0208817010152378</v>
      </c>
      <c r="H66" s="8">
        <f ca="1"/>
        <v>90.20897232459923</v>
      </c>
      <c r="I66" s="8">
        <f ca="1"/>
        <v>96.540442770459947</v>
      </c>
      <c r="J66" s="8">
        <f ca="1"/>
        <v>-0.99061510568996458</v>
      </c>
      <c r="K66" s="8">
        <f ca="1"/>
        <v>-0.48383857209941539</v>
      </c>
      <c r="L66" s="8">
        <f ca="1"/>
        <v>5.4755301138370571E-3</v>
      </c>
      <c r="M66" s="8">
        <f ca="1"/>
        <v>9.1940007787554094</v>
      </c>
      <c r="N66" s="8">
        <f ca="1"/>
        <v>-1.7763568394002505E-15</v>
      </c>
      <c r="O66" s="8">
        <f ca="1"/>
        <v>9.7910276754007697</v>
      </c>
    </row>
    <row r="67" spans="5:15" x14ac:dyDescent="0.45">
      <c r="E67" s="8">
        <v>0.20999999999999974</v>
      </c>
      <c r="F67" s="8">
        <f ca="1"/>
        <v>-0.51205901895671146</v>
      </c>
      <c r="G67" s="8">
        <v>1.0212220516375285</v>
      </c>
      <c r="H67" s="8">
        <f ca="1"/>
        <v>90.836245202513993</v>
      </c>
      <c r="I67" s="8">
        <f ca="1"/>
        <v>96.377104172433107</v>
      </c>
      <c r="J67" s="8">
        <f ca="1"/>
        <v>-0.98877877947660464</v>
      </c>
      <c r="K67" s="8">
        <f ca="1"/>
        <v>-0.16333859802684003</v>
      </c>
      <c r="L67" s="8">
        <f ca="1"/>
        <v>1.8363262133599401E-3</v>
      </c>
      <c r="M67" s="8">
        <f ca="1"/>
        <v>8.6054723902765744</v>
      </c>
      <c r="N67" s="8">
        <f ca="1"/>
        <v>-3.8857805861880479E-16</v>
      </c>
      <c r="O67" s="8">
        <f ca="1"/>
        <v>9.163754797486007</v>
      </c>
    </row>
    <row r="68" spans="5:15" x14ac:dyDescent="0.45">
      <c r="E68" s="8">
        <v>0.21333333333333307</v>
      </c>
      <c r="F68" s="8">
        <f ca="1"/>
        <v>-0.56349099961895921</v>
      </c>
      <c r="G68" s="8">
        <v>1.0215625157289372</v>
      </c>
      <c r="H68" s="8">
        <f ca="1"/>
        <v>89.915647970029312</v>
      </c>
      <c r="I68" s="8">
        <f ca="1"/>
        <v>97.021627225487578</v>
      </c>
      <c r="J68" s="8">
        <f ca="1"/>
        <v>-0.99610142693995918</v>
      </c>
      <c r="K68" s="8">
        <f ca="1"/>
        <v>0.64452305305447055</v>
      </c>
      <c r="L68" s="8">
        <f ca="1"/>
        <v>-7.3226474633545369E-3</v>
      </c>
      <c r="M68" s="8">
        <f ca="1"/>
        <v>9.5485523414069888</v>
      </c>
      <c r="N68" s="8">
        <f ca="1"/>
        <v>-5.5511151231257827E-15</v>
      </c>
      <c r="O68" s="8">
        <f ca="1"/>
        <v>10.084352029970688</v>
      </c>
    </row>
    <row r="69" spans="5:15" x14ac:dyDescent="0.45">
      <c r="E69" s="8">
        <v>0.2166666666666664</v>
      </c>
      <c r="F69" s="8">
        <f ca="1"/>
        <v>-0.54179023597661868</v>
      </c>
      <c r="G69" s="8">
        <v>1.0219030933272932</v>
      </c>
      <c r="H69" s="8">
        <f ca="1"/>
        <v>90.315774834516532</v>
      </c>
      <c r="I69" s="8">
        <f ca="1"/>
        <v>97.04080109398619</v>
      </c>
      <c r="J69" s="8">
        <f ca="1"/>
        <v>-0.99631837503751663</v>
      </c>
      <c r="K69" s="8">
        <f ca="1"/>
        <v>1.9173868498612023E-2</v>
      </c>
      <c r="L69" s="8">
        <f ca="1"/>
        <v>-2.169480975574567E-4</v>
      </c>
      <c r="M69" s="8">
        <f ca="1"/>
        <v>9.1830287935233059</v>
      </c>
      <c r="N69" s="8">
        <f ca="1"/>
        <v>-6.3872518385466037E-15</v>
      </c>
      <c r="O69" s="8">
        <f ca="1"/>
        <v>9.6842251654834683</v>
      </c>
    </row>
    <row r="70" spans="5:15" x14ac:dyDescent="0.45">
      <c r="E70" s="8">
        <v>0.21999999999999972</v>
      </c>
      <c r="F70" s="8">
        <f ca="1"/>
        <v>-0.65803200187149913</v>
      </c>
      <c r="G70" s="8">
        <v>1.0222437844704382</v>
      </c>
      <c r="H70" s="8">
        <f ca="1"/>
        <v>88.2491254292176</v>
      </c>
      <c r="I70" s="8">
        <f ca="1"/>
        <v>97.338900181568306</v>
      </c>
      <c r="J70" s="8">
        <f ca="1"/>
        <v>-0.99977143973311566</v>
      </c>
      <c r="K70" s="8">
        <f ca="1"/>
        <v>0.29809908758211634</v>
      </c>
      <c r="L70" s="8">
        <f ca="1"/>
        <v>-3.4530646955990285E-3</v>
      </c>
      <c r="M70" s="8">
        <f ca="1"/>
        <v>11.275130512239429</v>
      </c>
      <c r="N70" s="8">
        <f ca="1"/>
        <v>-5.4956039718945249E-15</v>
      </c>
      <c r="O70" s="8">
        <f ca="1"/>
        <v>11.7508745707824</v>
      </c>
    </row>
    <row r="71" spans="5:15" x14ac:dyDescent="0.45">
      <c r="E71" s="8">
        <v>0.22333333333333305</v>
      </c>
      <c r="F71" s="8">
        <f ca="1"/>
        <v>-0.73160046959081815</v>
      </c>
      <c r="G71" s="8">
        <v>1.0225845891962271</v>
      </c>
      <c r="H71" s="8">
        <f ca="1"/>
        <v>86.96885726243157</v>
      </c>
      <c r="I71" s="8">
        <f ca="1"/>
        <v>97.357082696588463</v>
      </c>
      <c r="J71" s="8">
        <f ca="1"/>
        <v>-0.99998523074104317</v>
      </c>
      <c r="K71" s="8">
        <f ca="1"/>
        <v>1.8182515020157552E-2</v>
      </c>
      <c r="L71" s="8">
        <f ca="1"/>
        <v>-2.1379100792751071E-4</v>
      </c>
      <c r="M71" s="8">
        <f ca="1"/>
        <v>12.588279617776536</v>
      </c>
      <c r="N71" s="8">
        <f ca="1"/>
        <v>-2.9837243786801082E-15</v>
      </c>
      <c r="O71" s="8">
        <f ca="1"/>
        <v>13.03114273756843</v>
      </c>
    </row>
    <row r="72" spans="5:15" x14ac:dyDescent="0.45">
      <c r="E72" s="8">
        <v>0.22666666666666638</v>
      </c>
      <c r="F72" s="8">
        <f ca="1"/>
        <v>-0.77564560558959994</v>
      </c>
      <c r="G72" s="8">
        <v>1.0229255075425268</v>
      </c>
      <c r="H72" s="8">
        <f ca="1"/>
        <v>86.214731735381818</v>
      </c>
      <c r="I72" s="8">
        <f ca="1"/>
        <v>97.35824733068219</v>
      </c>
      <c r="J72" s="8">
        <f ca="1"/>
        <v>-0.9999990489586198</v>
      </c>
      <c r="K72" s="8">
        <f ca="1"/>
        <v>1.1646340937261357E-3</v>
      </c>
      <c r="L72" s="8">
        <f ca="1"/>
        <v>-1.381821757662216E-5</v>
      </c>
      <c r="M72" s="8">
        <f ca="1"/>
        <v>13.375584822584571</v>
      </c>
      <c r="N72" s="8">
        <f ca="1"/>
        <v>3.4794216119404808E-15</v>
      </c>
      <c r="O72" s="8">
        <f ca="1"/>
        <v>13.785268264618182</v>
      </c>
    </row>
    <row r="73" spans="5:15" x14ac:dyDescent="0.45">
      <c r="E73" s="8">
        <v>0.2299999999999997</v>
      </c>
      <c r="F73" s="8">
        <f ca="1"/>
        <v>-0.80055048193202405</v>
      </c>
      <c r="G73" s="8">
        <v>1.0232665395472174</v>
      </c>
      <c r="H73" s="8">
        <f ca="1"/>
        <v>85.794945079558232</v>
      </c>
      <c r="I73" s="8">
        <f ca="1"/>
        <v>97.358322996485256</v>
      </c>
      <c r="J73" s="8">
        <f ca="1"/>
        <v>-0.99999995141603615</v>
      </c>
      <c r="K73" s="8">
        <f ca="1"/>
        <v>7.5665803066726767E-5</v>
      </c>
      <c r="L73" s="8">
        <f ca="1"/>
        <v>-9.0245741635186505E-7</v>
      </c>
      <c r="M73" s="8">
        <f ca="1"/>
        <v>13.828573357434024</v>
      </c>
      <c r="N73" s="8">
        <f ca="1"/>
        <v>6.397551759185216E-15</v>
      </c>
      <c r="O73" s="8">
        <f ca="1"/>
        <v>14.205054920441768</v>
      </c>
    </row>
    <row r="74" spans="5:15" x14ac:dyDescent="0.45">
      <c r="E74" s="8">
        <v>0.23333333333333303</v>
      </c>
      <c r="F74" s="8">
        <f ca="1"/>
        <v>-0.85562699566463329</v>
      </c>
      <c r="G74" s="8">
        <v>1.0236076852481912</v>
      </c>
      <c r="H74" s="8">
        <f ca="1"/>
        <v>84.863559703951523</v>
      </c>
      <c r="I74" s="8">
        <f ca="1"/>
        <v>97.358327010286217</v>
      </c>
      <c r="J74" s="8">
        <f ca="1"/>
        <v>-0.99999999982971954</v>
      </c>
      <c r="K74" s="8">
        <f ca="1"/>
        <v>4.0138009609336223E-6</v>
      </c>
      <c r="L74" s="8">
        <f ca="1"/>
        <v>-4.841368339558727E-8</v>
      </c>
      <c r="M74" s="8">
        <f ca="1"/>
        <v>14.793172061134612</v>
      </c>
      <c r="N74" s="8">
        <f ca="1"/>
        <v>6.6139635950110062E-16</v>
      </c>
      <c r="O74" s="8">
        <f ca="1"/>
        <v>15.136440296048477</v>
      </c>
    </row>
    <row r="75" spans="5:15" x14ac:dyDescent="0.45">
      <c r="E75" s="8">
        <v>0.23666666666666636</v>
      </c>
      <c r="F75" s="8">
        <f ca="1"/>
        <v>-0.89537743111838086</v>
      </c>
      <c r="G75" s="8">
        <v>1.0239489446833534</v>
      </c>
      <c r="H75" s="8">
        <f ca="1"/>
        <v>84.199981351060558</v>
      </c>
      <c r="I75" s="8">
        <f ca="1"/>
        <v>97.358327024281863</v>
      </c>
      <c r="J75" s="8">
        <f ca="1"/>
        <v>-0.9999999999999194</v>
      </c>
      <c r="K75" s="8">
        <f ca="1"/>
        <v>1.3995645531394985E-8</v>
      </c>
      <c r="L75" s="8">
        <f ca="1"/>
        <v>-1.701998542102956E-10</v>
      </c>
      <c r="M75" s="8">
        <f ca="1"/>
        <v>15.489974861596451</v>
      </c>
      <c r="N75" s="8">
        <f ca="1"/>
        <v>-1.9215740703929366E-15</v>
      </c>
      <c r="O75" s="8">
        <f ca="1"/>
        <v>15.800018648939442</v>
      </c>
    </row>
    <row r="76" spans="5:15" x14ac:dyDescent="0.45">
      <c r="E76" s="8">
        <v>0.23999999999999969</v>
      </c>
      <c r="F76" s="8">
        <f ca="1"/>
        <v>-0.88305304816949204</v>
      </c>
      <c r="G76" s="8">
        <v>1.0242903178906215</v>
      </c>
      <c r="H76" s="8">
        <f ca="1"/>
        <v>84.416221107686312</v>
      </c>
      <c r="I76" s="8">
        <f ca="1"/>
        <v>97.358327024288499</v>
      </c>
      <c r="J76" s="8">
        <f ca="1"/>
        <v>-1</v>
      </c>
      <c r="K76" s="8">
        <f ca="1"/>
        <v>6.6364691519993357E-12</v>
      </c>
      <c r="L76" s="8">
        <f ca="1"/>
        <v>-8.0602191587786365E-14</v>
      </c>
      <c r="M76" s="8">
        <f ca="1"/>
        <v>15.306970629321242</v>
      </c>
      <c r="N76" s="8">
        <f ca="1"/>
        <v>6.4613294659645983E-15</v>
      </c>
      <c r="O76" s="8">
        <f ca="1"/>
        <v>15.583778892313688</v>
      </c>
    </row>
    <row r="77" spans="5:15" x14ac:dyDescent="0.45">
      <c r="E77" s="8">
        <v>0.24333333333333301</v>
      </c>
      <c r="F77" s="8">
        <f ca="1"/>
        <v>-0.86922735459814759</v>
      </c>
      <c r="G77" s="8">
        <v>1.0246318049079259</v>
      </c>
      <c r="H77" s="8">
        <f ca="1"/>
        <v>84.658432109260147</v>
      </c>
      <c r="I77" s="8">
        <f ca="1"/>
        <v>97.358327024288499</v>
      </c>
      <c r="J77" s="8">
        <f ca="1"/>
        <v>-1</v>
      </c>
      <c r="K77" s="8">
        <f ca="1"/>
        <v>0</v>
      </c>
      <c r="L77" s="8">
        <f ca="1"/>
        <v>0</v>
      </c>
      <c r="M77" s="8">
        <f ca="1"/>
        <v>15.098006232452676</v>
      </c>
      <c r="N77" s="8">
        <f ca="1"/>
        <v>0</v>
      </c>
      <c r="O77" s="8">
        <f ca="1"/>
        <v>15.341567890739853</v>
      </c>
    </row>
    <row r="78" spans="5:15" x14ac:dyDescent="0.45">
      <c r="E78" s="8">
        <v>0.24666666666666634</v>
      </c>
      <c r="F78" s="8">
        <f ca="1"/>
        <v>-0.90501713298913655</v>
      </c>
      <c r="G78" s="8">
        <v>1.0249734057732098</v>
      </c>
      <c r="H78" s="8">
        <f ca="1"/>
        <v>84.063020314364792</v>
      </c>
      <c r="I78" s="8">
        <f ca="1"/>
        <v>97.358327024288499</v>
      </c>
      <c r="J78" s="8">
        <f ca="1"/>
        <v>-1</v>
      </c>
      <c r="K78" s="8">
        <f ca="1"/>
        <v>0</v>
      </c>
      <c r="L78" s="8">
        <f ca="1"/>
        <v>0</v>
      </c>
      <c r="M78" s="8">
        <f ca="1"/>
        <v>15.726675716102122</v>
      </c>
      <c r="N78" s="8">
        <f ca="1"/>
        <v>0</v>
      </c>
      <c r="O78" s="8">
        <f ca="1"/>
        <v>15.936979685635208</v>
      </c>
    </row>
    <row r="79" spans="5:15" x14ac:dyDescent="0.45">
      <c r="E79" s="8">
        <v>0.24999999999999967</v>
      </c>
      <c r="F79" s="8">
        <f ca="1"/>
        <v>-0.86064064526340789</v>
      </c>
      <c r="G79" s="8">
        <v>1.0253151205244289</v>
      </c>
      <c r="H79" s="8">
        <f ca="1"/>
        <v>84.820906975691102</v>
      </c>
      <c r="I79" s="8">
        <f ca="1"/>
        <v>0</v>
      </c>
      <c r="J79" s="8">
        <f ca="1"/>
        <v>0</v>
      </c>
      <c r="K79" s="8">
        <f ca="1"/>
        <v>-97.358327024288499</v>
      </c>
      <c r="L79" s="8">
        <f ca="1"/>
        <v>1</v>
      </c>
      <c r="M79" s="8">
        <f ca="1"/>
        <v>0</v>
      </c>
      <c r="N79" s="8">
        <f ca="1"/>
        <v>15.002057831274016</v>
      </c>
      <c r="O79" s="8">
        <f ca="1"/>
        <v>15.179093024308898</v>
      </c>
    </row>
    <row r="80" spans="5:15" x14ac:dyDescent="0.45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5:15" x14ac:dyDescent="0.45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5:15" x14ac:dyDescent="0.45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5:15" x14ac:dyDescent="0.45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5:15" x14ac:dyDescent="0.45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5:15" x14ac:dyDescent="0.45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5:15" x14ac:dyDescent="0.45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5:15" x14ac:dyDescent="0.45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5:15" x14ac:dyDescent="0.45"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5:15" x14ac:dyDescent="0.45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5:15" x14ac:dyDescent="0.45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5:15" x14ac:dyDescent="0.45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5:15" x14ac:dyDescent="0.45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5:15" x14ac:dyDescent="0.45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5:15" x14ac:dyDescent="0.45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5:15" x14ac:dyDescent="0.45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5:15" x14ac:dyDescent="0.45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5:15" x14ac:dyDescent="0.45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5:15" x14ac:dyDescent="0.45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5:15" x14ac:dyDescent="0.45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5:15" x14ac:dyDescent="0.45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5:15" x14ac:dyDescent="0.45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5:15" x14ac:dyDescent="0.45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5:15" x14ac:dyDescent="0.45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5:15" x14ac:dyDescent="0.45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5:15" x14ac:dyDescent="0.45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5:15" x14ac:dyDescent="0.45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5:15" x14ac:dyDescent="0.45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5:15" x14ac:dyDescent="0.45"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5:15" x14ac:dyDescent="0.45"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5:15" x14ac:dyDescent="0.45"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5:15" x14ac:dyDescent="0.45"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5:15" x14ac:dyDescent="0.45"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5:15" x14ac:dyDescent="0.45"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5:15" x14ac:dyDescent="0.45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5:15" x14ac:dyDescent="0.45"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5:15" x14ac:dyDescent="0.45"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5:15" x14ac:dyDescent="0.45"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5:15" x14ac:dyDescent="0.45"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5:15" x14ac:dyDescent="0.45"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5:15" x14ac:dyDescent="0.45"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5:15" x14ac:dyDescent="0.45"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5:15" x14ac:dyDescent="0.45"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5:15" x14ac:dyDescent="0.45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5:15" x14ac:dyDescent="0.45"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5:15" x14ac:dyDescent="0.45"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5:15" x14ac:dyDescent="0.45"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5:15" x14ac:dyDescent="0.45"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5:15" x14ac:dyDescent="0.45"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5:15" x14ac:dyDescent="0.45"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5:15" x14ac:dyDescent="0.45"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5:15" x14ac:dyDescent="0.45"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5:15" x14ac:dyDescent="0.45"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5:15" x14ac:dyDescent="0.45"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5:15" x14ac:dyDescent="0.45"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5:15" x14ac:dyDescent="0.45"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5:15" x14ac:dyDescent="0.45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5:15" x14ac:dyDescent="0.45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5:15" x14ac:dyDescent="0.45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5:15" x14ac:dyDescent="0.45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5:15" x14ac:dyDescent="0.45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5:15" x14ac:dyDescent="0.45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5:15" x14ac:dyDescent="0.45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5:15" x14ac:dyDescent="0.45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5:15" x14ac:dyDescent="0.45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5:15" x14ac:dyDescent="0.45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5:15" x14ac:dyDescent="0.45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5:15" x14ac:dyDescent="0.45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5:15" x14ac:dyDescent="0.45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5:15" x14ac:dyDescent="0.45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5:15" x14ac:dyDescent="0.45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5:15" x14ac:dyDescent="0.45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5:15" x14ac:dyDescent="0.45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5:15" x14ac:dyDescent="0.45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5:15" x14ac:dyDescent="0.45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5:15" x14ac:dyDescent="0.45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5:15" x14ac:dyDescent="0.45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5:15" x14ac:dyDescent="0.45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5:15" x14ac:dyDescent="0.45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5:15" x14ac:dyDescent="0.45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5:15" x14ac:dyDescent="0.45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5:15" x14ac:dyDescent="0.45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5:15" x14ac:dyDescent="0.45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5:15" x14ac:dyDescent="0.45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5:15" x14ac:dyDescent="0.45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5:15" x14ac:dyDescent="0.45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5:15" x14ac:dyDescent="0.45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5:15" x14ac:dyDescent="0.45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5:15" x14ac:dyDescent="0.45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5:15" x14ac:dyDescent="0.45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5:15" x14ac:dyDescent="0.45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5:15" x14ac:dyDescent="0.45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5:15" x14ac:dyDescent="0.45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5:15" x14ac:dyDescent="0.45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5:15" x14ac:dyDescent="0.45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5:15" x14ac:dyDescent="0.45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5:15" x14ac:dyDescent="0.45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5:15" x14ac:dyDescent="0.45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5:15" x14ac:dyDescent="0.45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5:15" x14ac:dyDescent="0.45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5:15" x14ac:dyDescent="0.45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5:15" x14ac:dyDescent="0.45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5:15" x14ac:dyDescent="0.45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5:15" x14ac:dyDescent="0.45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5:15" x14ac:dyDescent="0.45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5:15" x14ac:dyDescent="0.45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5:15" x14ac:dyDescent="0.45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5:15" x14ac:dyDescent="0.45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5:15" x14ac:dyDescent="0.45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5:15" x14ac:dyDescent="0.45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5:15" x14ac:dyDescent="0.45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5:15" x14ac:dyDescent="0.45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5:15" x14ac:dyDescent="0.45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5:15" x14ac:dyDescent="0.45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5:15" x14ac:dyDescent="0.45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5:15" x14ac:dyDescent="0.45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5:15" x14ac:dyDescent="0.45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5:15" x14ac:dyDescent="0.45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5:15" x14ac:dyDescent="0.45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5:15" x14ac:dyDescent="0.45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5:15" x14ac:dyDescent="0.45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5:15" x14ac:dyDescent="0.45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5:15" x14ac:dyDescent="0.45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5:15" x14ac:dyDescent="0.45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5:15" x14ac:dyDescent="0.45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5:15" x14ac:dyDescent="0.45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5:15" x14ac:dyDescent="0.45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5:15" x14ac:dyDescent="0.45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5:15" x14ac:dyDescent="0.45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5:15" x14ac:dyDescent="0.45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5:15" x14ac:dyDescent="0.45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5:15" x14ac:dyDescent="0.45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5:15" x14ac:dyDescent="0.45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5:15" x14ac:dyDescent="0.45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5:15" x14ac:dyDescent="0.45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5:15" x14ac:dyDescent="0.45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5:15" x14ac:dyDescent="0.45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5:15" x14ac:dyDescent="0.45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5:15" x14ac:dyDescent="0.45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5:15" x14ac:dyDescent="0.45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5:15" x14ac:dyDescent="0.45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5:15" x14ac:dyDescent="0.45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5:15" x14ac:dyDescent="0.45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5:15" x14ac:dyDescent="0.45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spans="5:15" x14ac:dyDescent="0.45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5:15" x14ac:dyDescent="0.45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spans="5:15" x14ac:dyDescent="0.45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spans="5:15" x14ac:dyDescent="0.45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spans="5:15" x14ac:dyDescent="0.45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5:15" x14ac:dyDescent="0.45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5:15" x14ac:dyDescent="0.45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5:15" x14ac:dyDescent="0.45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5:15" x14ac:dyDescent="0.45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5:15" x14ac:dyDescent="0.45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5:15" x14ac:dyDescent="0.45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5:15" x14ac:dyDescent="0.45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spans="5:15" x14ac:dyDescent="0.45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5:15" x14ac:dyDescent="0.45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spans="5:15" x14ac:dyDescent="0.45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spans="5:15" x14ac:dyDescent="0.45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5:15" x14ac:dyDescent="0.45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5:15" x14ac:dyDescent="0.45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5:15" x14ac:dyDescent="0.45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5:15" x14ac:dyDescent="0.45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5:15" x14ac:dyDescent="0.45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5:15" x14ac:dyDescent="0.45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5:15" x14ac:dyDescent="0.45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5:15" x14ac:dyDescent="0.45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spans="5:15" x14ac:dyDescent="0.45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5:15" x14ac:dyDescent="0.45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spans="5:15" x14ac:dyDescent="0.45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5:15" x14ac:dyDescent="0.45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5:15" x14ac:dyDescent="0.45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5:15" x14ac:dyDescent="0.45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5:15" x14ac:dyDescent="0.45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spans="5:15" x14ac:dyDescent="0.45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5:15" x14ac:dyDescent="0.45"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spans="5:15" x14ac:dyDescent="0.45"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spans="5:15" x14ac:dyDescent="0.45"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spans="5:15" x14ac:dyDescent="0.45"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5:15" x14ac:dyDescent="0.45"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spans="5:15" x14ac:dyDescent="0.45"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5:15" x14ac:dyDescent="0.45"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spans="5:15" x14ac:dyDescent="0.45"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5:15" x14ac:dyDescent="0.45"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5:15" x14ac:dyDescent="0.45"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5:15" x14ac:dyDescent="0.45"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spans="5:15" x14ac:dyDescent="0.45"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spans="5:15" x14ac:dyDescent="0.45"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spans="5:15" x14ac:dyDescent="0.45"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5:15" x14ac:dyDescent="0.45"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5:15" x14ac:dyDescent="0.45"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5:15" x14ac:dyDescent="0.45"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5:15" x14ac:dyDescent="0.45"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5:15" x14ac:dyDescent="0.45"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5:15" x14ac:dyDescent="0.45"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5:15" x14ac:dyDescent="0.45"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spans="5:15" x14ac:dyDescent="0.45"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5:15" x14ac:dyDescent="0.45"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5:15" x14ac:dyDescent="0.45"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5:15" x14ac:dyDescent="0.45"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5:15" x14ac:dyDescent="0.45"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5:15" x14ac:dyDescent="0.45"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5:15" x14ac:dyDescent="0.45"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5:15" x14ac:dyDescent="0.45"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5:15" x14ac:dyDescent="0.45"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5:15" x14ac:dyDescent="0.45"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5:15" x14ac:dyDescent="0.45"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spans="5:15" x14ac:dyDescent="0.45"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spans="5:15" x14ac:dyDescent="0.45"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spans="5:15" x14ac:dyDescent="0.45"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spans="5:15" x14ac:dyDescent="0.45"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5:15" x14ac:dyDescent="0.45"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5:15" x14ac:dyDescent="0.45"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5:15" x14ac:dyDescent="0.45"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5:15" x14ac:dyDescent="0.45"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5:15" x14ac:dyDescent="0.45"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5:15" x14ac:dyDescent="0.45"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5:15" x14ac:dyDescent="0.45"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5:15" x14ac:dyDescent="0.45"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spans="5:15" x14ac:dyDescent="0.45"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spans="5:15" x14ac:dyDescent="0.45"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5:15" x14ac:dyDescent="0.45"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5:15" x14ac:dyDescent="0.45"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5:15" x14ac:dyDescent="0.45"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5:15" x14ac:dyDescent="0.45"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5:15" x14ac:dyDescent="0.45"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5:15" x14ac:dyDescent="0.45"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5:15" x14ac:dyDescent="0.45"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5:15" x14ac:dyDescent="0.45"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5:15" x14ac:dyDescent="0.45"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5:15" x14ac:dyDescent="0.45"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5:15" x14ac:dyDescent="0.45"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5:15" x14ac:dyDescent="0.45"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5:15" x14ac:dyDescent="0.45"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5:15" x14ac:dyDescent="0.45"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5:15" x14ac:dyDescent="0.45"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5:15" x14ac:dyDescent="0.45"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5:15" x14ac:dyDescent="0.45"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5:15" x14ac:dyDescent="0.45"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5:15" x14ac:dyDescent="0.45"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5:15" x14ac:dyDescent="0.45"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5:15" x14ac:dyDescent="0.45"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5:15" x14ac:dyDescent="0.45"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5:15" x14ac:dyDescent="0.45"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5:15" x14ac:dyDescent="0.45"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5:15" x14ac:dyDescent="0.45"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5:15" x14ac:dyDescent="0.45"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5:15" x14ac:dyDescent="0.45"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5:15" x14ac:dyDescent="0.45"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5:15" x14ac:dyDescent="0.45"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5:15" x14ac:dyDescent="0.45"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5:15" x14ac:dyDescent="0.45"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5:15" x14ac:dyDescent="0.45"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5:15" x14ac:dyDescent="0.45"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5:15" x14ac:dyDescent="0.45"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5:15" x14ac:dyDescent="0.45"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5:15" x14ac:dyDescent="0.45"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5:15" x14ac:dyDescent="0.45"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5:15" x14ac:dyDescent="0.45"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5:15" x14ac:dyDescent="0.45"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5:15" x14ac:dyDescent="0.45"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5:15" x14ac:dyDescent="0.45"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5:15" x14ac:dyDescent="0.45"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5:15" x14ac:dyDescent="0.45"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5:15" x14ac:dyDescent="0.45"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5:15" x14ac:dyDescent="0.45"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5:15" x14ac:dyDescent="0.45"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5:15" x14ac:dyDescent="0.45"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5:15" x14ac:dyDescent="0.45"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5:15" x14ac:dyDescent="0.45"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5:15" x14ac:dyDescent="0.45"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5:15" x14ac:dyDescent="0.45"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5:15" x14ac:dyDescent="0.45"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5:15" x14ac:dyDescent="0.45"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5:15" x14ac:dyDescent="0.45"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5:15" x14ac:dyDescent="0.45"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5:15" x14ac:dyDescent="0.45"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5:15" x14ac:dyDescent="0.45"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5:15" x14ac:dyDescent="0.45"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5:15" x14ac:dyDescent="0.45"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5:15" x14ac:dyDescent="0.45"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5:15" x14ac:dyDescent="0.45"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5:15" x14ac:dyDescent="0.45"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5:15" x14ac:dyDescent="0.45"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5:15" x14ac:dyDescent="0.45"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5:15" x14ac:dyDescent="0.45"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5:15" x14ac:dyDescent="0.45"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5:15" x14ac:dyDescent="0.45"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5:15" x14ac:dyDescent="0.45"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5:15" x14ac:dyDescent="0.45"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5:15" x14ac:dyDescent="0.45"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5:15" x14ac:dyDescent="0.45"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5:15" x14ac:dyDescent="0.45"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5:15" x14ac:dyDescent="0.45"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5:15" x14ac:dyDescent="0.45"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5:15" x14ac:dyDescent="0.45"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5:15" x14ac:dyDescent="0.45"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5:15" x14ac:dyDescent="0.45"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5:15" x14ac:dyDescent="0.45"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5:15" x14ac:dyDescent="0.45"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5:15" x14ac:dyDescent="0.45"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5:15" x14ac:dyDescent="0.45"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5:15" x14ac:dyDescent="0.45"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5:15" x14ac:dyDescent="0.45"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5:15" x14ac:dyDescent="0.45"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5:15" x14ac:dyDescent="0.45"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5:15" x14ac:dyDescent="0.45"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5:15" x14ac:dyDescent="0.45"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5:15" x14ac:dyDescent="0.45"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5:15" x14ac:dyDescent="0.45"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5:15" x14ac:dyDescent="0.45"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5:15" x14ac:dyDescent="0.45"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5:15" x14ac:dyDescent="0.45"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5:15" x14ac:dyDescent="0.45"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5:15" x14ac:dyDescent="0.45"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5:15" x14ac:dyDescent="0.45"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5:15" x14ac:dyDescent="0.45"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5:15" x14ac:dyDescent="0.45"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5:15" x14ac:dyDescent="0.45"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5:15" x14ac:dyDescent="0.45"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5:15" x14ac:dyDescent="0.45"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5:15" x14ac:dyDescent="0.45"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5:15" x14ac:dyDescent="0.45"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5:15" x14ac:dyDescent="0.45"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5:15" x14ac:dyDescent="0.45"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5:15" x14ac:dyDescent="0.45"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5:15" x14ac:dyDescent="0.45"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5:15" x14ac:dyDescent="0.45"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5:15" x14ac:dyDescent="0.45"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5:15" x14ac:dyDescent="0.45"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5:15" x14ac:dyDescent="0.45"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5:15" x14ac:dyDescent="0.45"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5:15" x14ac:dyDescent="0.45"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5:15" x14ac:dyDescent="0.45"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5:15" x14ac:dyDescent="0.45"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5:15" x14ac:dyDescent="0.45"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5:15" x14ac:dyDescent="0.45"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5:15" x14ac:dyDescent="0.45"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5:15" x14ac:dyDescent="0.45"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5:15" x14ac:dyDescent="0.45"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5:15" x14ac:dyDescent="0.45"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5:15" x14ac:dyDescent="0.45"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5:15" x14ac:dyDescent="0.45"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5:15" x14ac:dyDescent="0.45"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5:15" x14ac:dyDescent="0.45"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5:15" x14ac:dyDescent="0.45"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5:15" x14ac:dyDescent="0.45"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5:15" x14ac:dyDescent="0.45"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5:15" x14ac:dyDescent="0.45"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5:15" x14ac:dyDescent="0.45"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5:15" x14ac:dyDescent="0.45"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5:15" x14ac:dyDescent="0.45"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5:15" x14ac:dyDescent="0.45"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5:15" x14ac:dyDescent="0.45"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5:15" x14ac:dyDescent="0.45"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5:15" x14ac:dyDescent="0.45"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5:15" x14ac:dyDescent="0.45"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5:15" x14ac:dyDescent="0.45"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5:15" x14ac:dyDescent="0.45"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5:15" x14ac:dyDescent="0.45"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5:15" x14ac:dyDescent="0.45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5:15" x14ac:dyDescent="0.45"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5:15" x14ac:dyDescent="0.45"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5:15" x14ac:dyDescent="0.45"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5:15" x14ac:dyDescent="0.45"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5:15" x14ac:dyDescent="0.45"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5:15" x14ac:dyDescent="0.45"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5:15" x14ac:dyDescent="0.45"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5:15" x14ac:dyDescent="0.45"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5:15" x14ac:dyDescent="0.45"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5:15" x14ac:dyDescent="0.45"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5:15" x14ac:dyDescent="0.45"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5:15" x14ac:dyDescent="0.45"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5:15" x14ac:dyDescent="0.45"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5:15" x14ac:dyDescent="0.45"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5:15" x14ac:dyDescent="0.45"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5:15" x14ac:dyDescent="0.45"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5:15" x14ac:dyDescent="0.45"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5:15" x14ac:dyDescent="0.45"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5:15" x14ac:dyDescent="0.45"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5:15" x14ac:dyDescent="0.45"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5:15" x14ac:dyDescent="0.45"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5:15" x14ac:dyDescent="0.45"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5:15" x14ac:dyDescent="0.45"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5:15" x14ac:dyDescent="0.45"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5:15" x14ac:dyDescent="0.45"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5:15" x14ac:dyDescent="0.45"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5:15" x14ac:dyDescent="0.45"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5:15" x14ac:dyDescent="0.45"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5:15" x14ac:dyDescent="0.45"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5:15" x14ac:dyDescent="0.45"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5:15" x14ac:dyDescent="0.45"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5:15" x14ac:dyDescent="0.45"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5:15" x14ac:dyDescent="0.45"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5:15" x14ac:dyDescent="0.45"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5:15" x14ac:dyDescent="0.45"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5:15" x14ac:dyDescent="0.45"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5:15" x14ac:dyDescent="0.45"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5:15" x14ac:dyDescent="0.45"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5:15" x14ac:dyDescent="0.45"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5:15" x14ac:dyDescent="0.45"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5:15" x14ac:dyDescent="0.45"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5:15" x14ac:dyDescent="0.45"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5:15" x14ac:dyDescent="0.45"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5:15" x14ac:dyDescent="0.45"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5:15" x14ac:dyDescent="0.45"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5:15" x14ac:dyDescent="0.45"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5:15" x14ac:dyDescent="0.45"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5:15" x14ac:dyDescent="0.45"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5:15" x14ac:dyDescent="0.45"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5:15" x14ac:dyDescent="0.45"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5:15" x14ac:dyDescent="0.45"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5:15" x14ac:dyDescent="0.45"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5:15" x14ac:dyDescent="0.45"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5:15" x14ac:dyDescent="0.45"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5:15" x14ac:dyDescent="0.45"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5:15" x14ac:dyDescent="0.45"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5:15" x14ac:dyDescent="0.45"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5:15" x14ac:dyDescent="0.45"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5:15" x14ac:dyDescent="0.45"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5:15" x14ac:dyDescent="0.45"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5:15" x14ac:dyDescent="0.45"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5:15" x14ac:dyDescent="0.45"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5:15" x14ac:dyDescent="0.45"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5:15" x14ac:dyDescent="0.45"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5:15" x14ac:dyDescent="0.45"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5:15" x14ac:dyDescent="0.45"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5:15" x14ac:dyDescent="0.45"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5:15" x14ac:dyDescent="0.45"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5:15" x14ac:dyDescent="0.45"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5:15" x14ac:dyDescent="0.45"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5:15" x14ac:dyDescent="0.45"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5:15" x14ac:dyDescent="0.45"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5:15" x14ac:dyDescent="0.45"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5:15" x14ac:dyDescent="0.45"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5:15" x14ac:dyDescent="0.45"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5:15" x14ac:dyDescent="0.45"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5:15" x14ac:dyDescent="0.45"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5:15" x14ac:dyDescent="0.45"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5:15" x14ac:dyDescent="0.45"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5:15" x14ac:dyDescent="0.45"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5:15" x14ac:dyDescent="0.45"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5:15" x14ac:dyDescent="0.45"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5:15" x14ac:dyDescent="0.45"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5:15" x14ac:dyDescent="0.45"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5:15" x14ac:dyDescent="0.45"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5:15" x14ac:dyDescent="0.45"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5:15" x14ac:dyDescent="0.45"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5:15" x14ac:dyDescent="0.45"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5:15" x14ac:dyDescent="0.45"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5:15" x14ac:dyDescent="0.45"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5:15" x14ac:dyDescent="0.45"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5:15" x14ac:dyDescent="0.45"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5:15" x14ac:dyDescent="0.45"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5:15" x14ac:dyDescent="0.45"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5:15" x14ac:dyDescent="0.45"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5:15" x14ac:dyDescent="0.45"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5:15" x14ac:dyDescent="0.45"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5:15" x14ac:dyDescent="0.45"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5:15" x14ac:dyDescent="0.45"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5:15" x14ac:dyDescent="0.45"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5:15" x14ac:dyDescent="0.45"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5:15" x14ac:dyDescent="0.45"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5:15" x14ac:dyDescent="0.45"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5:15" x14ac:dyDescent="0.45"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5:15" x14ac:dyDescent="0.45"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5:15" x14ac:dyDescent="0.45"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5:15" x14ac:dyDescent="0.45"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5:15" x14ac:dyDescent="0.45"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5:15" x14ac:dyDescent="0.45"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5:15" x14ac:dyDescent="0.45"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5:15" x14ac:dyDescent="0.45"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5:15" x14ac:dyDescent="0.45"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5:15" x14ac:dyDescent="0.45"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5:15" x14ac:dyDescent="0.45"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5:15" x14ac:dyDescent="0.45"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5:15" x14ac:dyDescent="0.45"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5:15" x14ac:dyDescent="0.45"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5:15" x14ac:dyDescent="0.45"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5:15" x14ac:dyDescent="0.45"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5:15" x14ac:dyDescent="0.45"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5:15" x14ac:dyDescent="0.45"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5:15" x14ac:dyDescent="0.45"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5:15" x14ac:dyDescent="0.45"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5:15" x14ac:dyDescent="0.45"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5:15" x14ac:dyDescent="0.45"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5:15" x14ac:dyDescent="0.45"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5:15" x14ac:dyDescent="0.45"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5:15" x14ac:dyDescent="0.45"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5:15" x14ac:dyDescent="0.45"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5:15" x14ac:dyDescent="0.45"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5:15" x14ac:dyDescent="0.45"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5:15" x14ac:dyDescent="0.45"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5:15" x14ac:dyDescent="0.45"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5:15" x14ac:dyDescent="0.45"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5:15" x14ac:dyDescent="0.45"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5:15" x14ac:dyDescent="0.45"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5:15" x14ac:dyDescent="0.45"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5:15" x14ac:dyDescent="0.45"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5:15" x14ac:dyDescent="0.45"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5:15" x14ac:dyDescent="0.45"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5:15" x14ac:dyDescent="0.45"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5:15" x14ac:dyDescent="0.45"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5:15" x14ac:dyDescent="0.45"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5:15" x14ac:dyDescent="0.45"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5:15" x14ac:dyDescent="0.45"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5:15" x14ac:dyDescent="0.45"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5:15" x14ac:dyDescent="0.45"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5:15" x14ac:dyDescent="0.45"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5:15" x14ac:dyDescent="0.45"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5:15" x14ac:dyDescent="0.45"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5:15" x14ac:dyDescent="0.45"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5:15" x14ac:dyDescent="0.45"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5:15" x14ac:dyDescent="0.45"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5:15" x14ac:dyDescent="0.45"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5:15" x14ac:dyDescent="0.45"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5:15" x14ac:dyDescent="0.45"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5:15" x14ac:dyDescent="0.45"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5:15" x14ac:dyDescent="0.45"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5:15" x14ac:dyDescent="0.45"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5:15" x14ac:dyDescent="0.45"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5:15" x14ac:dyDescent="0.45"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5:15" x14ac:dyDescent="0.45"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5:15" x14ac:dyDescent="0.45"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5:15" x14ac:dyDescent="0.45"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5:15" x14ac:dyDescent="0.45"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5:15" x14ac:dyDescent="0.45"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5:15" x14ac:dyDescent="0.45"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5:15" x14ac:dyDescent="0.45"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5:15" x14ac:dyDescent="0.45"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5:15" x14ac:dyDescent="0.45"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5:15" x14ac:dyDescent="0.45"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5:15" x14ac:dyDescent="0.45"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5:15" x14ac:dyDescent="0.45"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5:15" x14ac:dyDescent="0.45"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5:15" x14ac:dyDescent="0.45"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5:15" x14ac:dyDescent="0.45"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5:15" x14ac:dyDescent="0.45"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5:15" x14ac:dyDescent="0.45"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5:15" x14ac:dyDescent="0.45"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5:15" x14ac:dyDescent="0.45"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5:15" x14ac:dyDescent="0.45"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5:15" x14ac:dyDescent="0.45"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5:15" x14ac:dyDescent="0.45"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5:15" x14ac:dyDescent="0.45"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5:15" x14ac:dyDescent="0.45"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5:15" x14ac:dyDescent="0.45"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5:15" x14ac:dyDescent="0.45"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5:15" x14ac:dyDescent="0.45"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5:15" x14ac:dyDescent="0.45"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5:15" x14ac:dyDescent="0.45"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5:15" x14ac:dyDescent="0.45"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5:15" x14ac:dyDescent="0.45"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5:15" x14ac:dyDescent="0.45"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5:15" x14ac:dyDescent="0.45"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5:15" x14ac:dyDescent="0.45"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5:15" x14ac:dyDescent="0.45"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5:15" x14ac:dyDescent="0.45"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5:15" x14ac:dyDescent="0.45"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5:15" x14ac:dyDescent="0.45"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5:15" x14ac:dyDescent="0.45"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5:15" x14ac:dyDescent="0.45"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5:15" x14ac:dyDescent="0.45"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5:15" x14ac:dyDescent="0.45"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5:15" x14ac:dyDescent="0.45"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5:15" x14ac:dyDescent="0.45"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5:15" x14ac:dyDescent="0.45"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5:15" x14ac:dyDescent="0.45"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5:15" x14ac:dyDescent="0.45"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5:15" x14ac:dyDescent="0.45"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5:15" x14ac:dyDescent="0.45"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5:15" x14ac:dyDescent="0.45"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5:15" x14ac:dyDescent="0.45"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5:15" x14ac:dyDescent="0.45"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5:15" x14ac:dyDescent="0.45"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5:15" x14ac:dyDescent="0.45"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5:15" x14ac:dyDescent="0.45"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5:15" x14ac:dyDescent="0.45"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5:15" x14ac:dyDescent="0.45"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5:15" x14ac:dyDescent="0.45"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5:15" x14ac:dyDescent="0.45"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5:15" x14ac:dyDescent="0.45"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5:15" x14ac:dyDescent="0.45"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5:15" x14ac:dyDescent="0.45"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5:15" x14ac:dyDescent="0.45"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5:15" x14ac:dyDescent="0.45"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5:15" x14ac:dyDescent="0.45"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5:15" x14ac:dyDescent="0.45"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5:15" x14ac:dyDescent="0.45"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5:15" x14ac:dyDescent="0.45"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5:15" x14ac:dyDescent="0.45"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5:15" x14ac:dyDescent="0.45"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5:15" x14ac:dyDescent="0.45"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5:15" x14ac:dyDescent="0.45"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5:15" x14ac:dyDescent="0.45"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5:15" x14ac:dyDescent="0.45"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5:15" x14ac:dyDescent="0.45"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5:15" x14ac:dyDescent="0.45"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5:15" x14ac:dyDescent="0.45"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5:15" x14ac:dyDescent="0.45"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5:15" x14ac:dyDescent="0.45"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5:15" x14ac:dyDescent="0.45"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5:15" x14ac:dyDescent="0.45"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5:15" x14ac:dyDescent="0.45"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5:15" x14ac:dyDescent="0.45"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5:15" x14ac:dyDescent="0.45"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5:15" x14ac:dyDescent="0.45"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5:15" x14ac:dyDescent="0.45"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5:15" x14ac:dyDescent="0.45"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5:15" x14ac:dyDescent="0.45"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5:15" x14ac:dyDescent="0.45"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5:15" x14ac:dyDescent="0.45"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5:15" x14ac:dyDescent="0.45"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5:15" x14ac:dyDescent="0.45"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5:15" x14ac:dyDescent="0.45"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5:15" x14ac:dyDescent="0.45"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5:15" x14ac:dyDescent="0.45"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5:15" x14ac:dyDescent="0.45"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5:15" x14ac:dyDescent="0.45"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5:15" x14ac:dyDescent="0.45"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5:15" x14ac:dyDescent="0.45"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5:15" x14ac:dyDescent="0.45"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5:15" x14ac:dyDescent="0.45"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spans="5:15" x14ac:dyDescent="0.45"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spans="5:15" x14ac:dyDescent="0.45"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spans="5:15" x14ac:dyDescent="0.45"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spans="5:15" x14ac:dyDescent="0.45"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spans="5:15" x14ac:dyDescent="0.45"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spans="5:15" x14ac:dyDescent="0.45"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spans="5:15" x14ac:dyDescent="0.45"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spans="5:15" x14ac:dyDescent="0.45"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spans="5:15" x14ac:dyDescent="0.45"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spans="5:15" x14ac:dyDescent="0.45"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spans="5:15" x14ac:dyDescent="0.45"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spans="5:15" x14ac:dyDescent="0.45"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spans="5:15" x14ac:dyDescent="0.45"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spans="5:15" x14ac:dyDescent="0.45"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spans="5:15" x14ac:dyDescent="0.45"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spans="5:15" x14ac:dyDescent="0.45"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spans="5:15" x14ac:dyDescent="0.45"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spans="5:15" x14ac:dyDescent="0.45"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spans="5:15" x14ac:dyDescent="0.45"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spans="5:15" x14ac:dyDescent="0.45"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spans="5:15" x14ac:dyDescent="0.45"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spans="5:15" x14ac:dyDescent="0.45"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spans="5:15" x14ac:dyDescent="0.45"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spans="5:15" x14ac:dyDescent="0.45"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spans="5:15" x14ac:dyDescent="0.45"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spans="5:15" x14ac:dyDescent="0.45"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spans="5:15" x14ac:dyDescent="0.45"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spans="5:15" x14ac:dyDescent="0.45"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spans="5:15" x14ac:dyDescent="0.45"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spans="5:15" x14ac:dyDescent="0.45"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spans="5:15" x14ac:dyDescent="0.45"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spans="5:15" x14ac:dyDescent="0.45"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spans="5:15" x14ac:dyDescent="0.45"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spans="5:15" x14ac:dyDescent="0.45"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spans="5:15" x14ac:dyDescent="0.45"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spans="5:15" x14ac:dyDescent="0.45"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spans="5:15" x14ac:dyDescent="0.45"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spans="5:15" x14ac:dyDescent="0.45"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spans="5:15" x14ac:dyDescent="0.45"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spans="5:15" x14ac:dyDescent="0.45"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spans="5:15" x14ac:dyDescent="0.45"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spans="5:15" x14ac:dyDescent="0.45"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spans="5:15" x14ac:dyDescent="0.45"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spans="5:15" x14ac:dyDescent="0.45"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spans="5:15" x14ac:dyDescent="0.45"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spans="5:15" x14ac:dyDescent="0.45"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spans="5:15" x14ac:dyDescent="0.45"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spans="5:15" x14ac:dyDescent="0.45"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spans="5:15" x14ac:dyDescent="0.45"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spans="5:15" x14ac:dyDescent="0.45"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spans="5:15" x14ac:dyDescent="0.45"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spans="5:15" x14ac:dyDescent="0.45"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spans="5:15" x14ac:dyDescent="0.45"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spans="5:15" x14ac:dyDescent="0.45"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spans="5:15" x14ac:dyDescent="0.45"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spans="5:15" x14ac:dyDescent="0.45"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spans="5:15" x14ac:dyDescent="0.45"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spans="5:15" x14ac:dyDescent="0.45"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spans="5:15" x14ac:dyDescent="0.45"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spans="5:15" x14ac:dyDescent="0.45"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5:15" x14ac:dyDescent="0.45"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spans="5:15" x14ac:dyDescent="0.45"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spans="5:15" x14ac:dyDescent="0.45"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spans="5:15" x14ac:dyDescent="0.45"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spans="5:15" x14ac:dyDescent="0.45"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spans="5:15" x14ac:dyDescent="0.45"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spans="5:15" x14ac:dyDescent="0.45"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spans="5:15" x14ac:dyDescent="0.45"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spans="5:15" x14ac:dyDescent="0.45"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spans="5:15" x14ac:dyDescent="0.45"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spans="5:15" x14ac:dyDescent="0.45"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spans="5:15" x14ac:dyDescent="0.45"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spans="5:15" x14ac:dyDescent="0.45"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spans="5:15" x14ac:dyDescent="0.45"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5:15" x14ac:dyDescent="0.45"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spans="5:15" x14ac:dyDescent="0.45"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spans="5:15" x14ac:dyDescent="0.45"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spans="5:15" x14ac:dyDescent="0.45"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spans="5:15" x14ac:dyDescent="0.45"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spans="5:15" x14ac:dyDescent="0.45"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spans="5:15" x14ac:dyDescent="0.45"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spans="5:15" x14ac:dyDescent="0.45"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spans="5:15" x14ac:dyDescent="0.45"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spans="5:15" x14ac:dyDescent="0.45"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spans="5:15" x14ac:dyDescent="0.45"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spans="5:15" x14ac:dyDescent="0.45"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spans="5:15" x14ac:dyDescent="0.45"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spans="5:15" x14ac:dyDescent="0.45"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spans="5:15" x14ac:dyDescent="0.45"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spans="5:15" x14ac:dyDescent="0.45"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spans="5:15" x14ac:dyDescent="0.45"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spans="5:15" x14ac:dyDescent="0.45"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spans="5:15" x14ac:dyDescent="0.45"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spans="5:15" x14ac:dyDescent="0.45"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spans="5:15" x14ac:dyDescent="0.45"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spans="5:15" x14ac:dyDescent="0.45"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spans="5:15" x14ac:dyDescent="0.45"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spans="5:15" x14ac:dyDescent="0.45"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spans="5:15" x14ac:dyDescent="0.45"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spans="5:15" x14ac:dyDescent="0.45"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spans="5:15" x14ac:dyDescent="0.45"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spans="5:15" x14ac:dyDescent="0.45"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spans="5:15" x14ac:dyDescent="0.45"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spans="5:15" x14ac:dyDescent="0.45"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spans="5:15" x14ac:dyDescent="0.45"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spans="5:15" x14ac:dyDescent="0.45"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spans="5:15" x14ac:dyDescent="0.45"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spans="5:15" x14ac:dyDescent="0.45"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spans="5:15" x14ac:dyDescent="0.45"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spans="5:15" x14ac:dyDescent="0.45"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spans="5:15" x14ac:dyDescent="0.45"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spans="5:15" x14ac:dyDescent="0.45"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spans="5:15" x14ac:dyDescent="0.45"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spans="5:15" x14ac:dyDescent="0.45"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5:15" x14ac:dyDescent="0.45"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spans="5:15" x14ac:dyDescent="0.45"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spans="5:15" x14ac:dyDescent="0.45"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spans="5:15" x14ac:dyDescent="0.45"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spans="5:15" x14ac:dyDescent="0.45"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spans="5:15" x14ac:dyDescent="0.45"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spans="5:15" x14ac:dyDescent="0.45"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spans="5:15" x14ac:dyDescent="0.45"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spans="5:15" x14ac:dyDescent="0.45"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spans="5:15" x14ac:dyDescent="0.45"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spans="5:15" x14ac:dyDescent="0.45"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spans="5:15" x14ac:dyDescent="0.45"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spans="5:15" x14ac:dyDescent="0.45"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spans="5:15" x14ac:dyDescent="0.45"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spans="5:15" x14ac:dyDescent="0.45"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spans="5:15" x14ac:dyDescent="0.45"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spans="5:15" x14ac:dyDescent="0.45"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spans="5:15" x14ac:dyDescent="0.45"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spans="5:15" x14ac:dyDescent="0.45"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spans="5:15" x14ac:dyDescent="0.45"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spans="5:15" x14ac:dyDescent="0.45"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spans="5:15" x14ac:dyDescent="0.45"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spans="5:15" x14ac:dyDescent="0.45"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spans="5:15" x14ac:dyDescent="0.45"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spans="5:15" x14ac:dyDescent="0.45"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spans="5:15" x14ac:dyDescent="0.45"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spans="5:15" x14ac:dyDescent="0.45"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spans="5:15" x14ac:dyDescent="0.45"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spans="5:15" x14ac:dyDescent="0.45"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spans="5:15" x14ac:dyDescent="0.45"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spans="5:15" x14ac:dyDescent="0.45"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spans="5:15" x14ac:dyDescent="0.45"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spans="5:15" x14ac:dyDescent="0.45"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spans="5:15" x14ac:dyDescent="0.45"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spans="5:15" x14ac:dyDescent="0.45"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spans="5:15" x14ac:dyDescent="0.45"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spans="5:15" x14ac:dyDescent="0.45"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spans="5:15" x14ac:dyDescent="0.45"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spans="5:15" x14ac:dyDescent="0.45"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spans="5:15" x14ac:dyDescent="0.45"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spans="5:15" x14ac:dyDescent="0.45"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spans="5:15" x14ac:dyDescent="0.45"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spans="5:15" x14ac:dyDescent="0.45"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spans="5:15" x14ac:dyDescent="0.45"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spans="5:15" x14ac:dyDescent="0.45"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spans="5:15" x14ac:dyDescent="0.45"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spans="5:15" x14ac:dyDescent="0.45"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spans="5:15" x14ac:dyDescent="0.45"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spans="5:15" x14ac:dyDescent="0.45"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spans="5:15" x14ac:dyDescent="0.45"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spans="5:15" x14ac:dyDescent="0.45"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spans="5:15" x14ac:dyDescent="0.45"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spans="5:15" x14ac:dyDescent="0.45"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spans="5:15" x14ac:dyDescent="0.45"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spans="5:15" x14ac:dyDescent="0.45"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spans="5:15" x14ac:dyDescent="0.45"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spans="5:15" x14ac:dyDescent="0.45"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spans="5:15" x14ac:dyDescent="0.45"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spans="5:15" x14ac:dyDescent="0.45"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spans="5:15" x14ac:dyDescent="0.45"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5:15" x14ac:dyDescent="0.45"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spans="5:15" x14ac:dyDescent="0.45"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spans="5:15" x14ac:dyDescent="0.45"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5:15" x14ac:dyDescent="0.45"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spans="5:15" x14ac:dyDescent="0.45"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spans="5:15" x14ac:dyDescent="0.45"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spans="5:15" x14ac:dyDescent="0.45"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spans="5:15" x14ac:dyDescent="0.45"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spans="5:15" x14ac:dyDescent="0.45"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spans="5:15" x14ac:dyDescent="0.45"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spans="5:15" x14ac:dyDescent="0.45"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spans="5:15" x14ac:dyDescent="0.45"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spans="5:15" x14ac:dyDescent="0.45"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spans="5:15" x14ac:dyDescent="0.45"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spans="5:15" x14ac:dyDescent="0.45"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spans="5:15" x14ac:dyDescent="0.45"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spans="5:15" x14ac:dyDescent="0.45"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spans="5:15" x14ac:dyDescent="0.45"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spans="5:15" x14ac:dyDescent="0.45"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spans="5:15" x14ac:dyDescent="0.45"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spans="5:15" x14ac:dyDescent="0.45"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spans="5:15" x14ac:dyDescent="0.45"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spans="5:15" x14ac:dyDescent="0.45"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spans="5:15" x14ac:dyDescent="0.45"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spans="5:15" x14ac:dyDescent="0.45"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spans="5:15" x14ac:dyDescent="0.45"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spans="5:15" x14ac:dyDescent="0.45"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spans="5:15" x14ac:dyDescent="0.45"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spans="5:15" x14ac:dyDescent="0.45"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spans="5:15" x14ac:dyDescent="0.45"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spans="5:15" x14ac:dyDescent="0.45"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spans="5:15" x14ac:dyDescent="0.45"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spans="5:15" x14ac:dyDescent="0.45"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spans="5:15" x14ac:dyDescent="0.45"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spans="5:15" x14ac:dyDescent="0.45"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spans="5:15" x14ac:dyDescent="0.45"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spans="5:15" x14ac:dyDescent="0.45"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spans="5:15" x14ac:dyDescent="0.45"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spans="5:15" x14ac:dyDescent="0.45"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spans="5:15" x14ac:dyDescent="0.45"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spans="5:15" x14ac:dyDescent="0.45"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spans="5:15" x14ac:dyDescent="0.45"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spans="5:15" x14ac:dyDescent="0.45"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spans="5:15" x14ac:dyDescent="0.45"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spans="5:15" x14ac:dyDescent="0.45"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spans="5:15" x14ac:dyDescent="0.45"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spans="5:15" x14ac:dyDescent="0.45"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spans="5:15" x14ac:dyDescent="0.45"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spans="5:15" x14ac:dyDescent="0.45"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spans="5:15" x14ac:dyDescent="0.45"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spans="5:15" x14ac:dyDescent="0.45"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spans="5:15" x14ac:dyDescent="0.45"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spans="5:15" x14ac:dyDescent="0.45"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spans="5:15" x14ac:dyDescent="0.45"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spans="5:15" x14ac:dyDescent="0.45"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spans="5:15" x14ac:dyDescent="0.45"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spans="5:15" x14ac:dyDescent="0.45"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spans="5:15" x14ac:dyDescent="0.45"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spans="5:15" x14ac:dyDescent="0.45"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spans="5:15" x14ac:dyDescent="0.45"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spans="5:15" x14ac:dyDescent="0.45"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spans="5:15" x14ac:dyDescent="0.45"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spans="5:15" x14ac:dyDescent="0.45"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spans="5:15" x14ac:dyDescent="0.45"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spans="5:15" x14ac:dyDescent="0.45"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spans="5:15" x14ac:dyDescent="0.45"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spans="5:15" x14ac:dyDescent="0.45"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spans="5:15" x14ac:dyDescent="0.45"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spans="5:15" x14ac:dyDescent="0.45"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spans="5:15" x14ac:dyDescent="0.45"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spans="5:15" x14ac:dyDescent="0.45"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spans="5:15" x14ac:dyDescent="0.45"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spans="5:15" x14ac:dyDescent="0.45"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spans="5:15" x14ac:dyDescent="0.45"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spans="5:15" x14ac:dyDescent="0.45"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spans="5:15" x14ac:dyDescent="0.45"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spans="5:15" x14ac:dyDescent="0.45"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spans="5:15" x14ac:dyDescent="0.45"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spans="5:15" x14ac:dyDescent="0.45"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spans="5:15" x14ac:dyDescent="0.45"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spans="5:15" x14ac:dyDescent="0.45"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spans="5:15" x14ac:dyDescent="0.45"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spans="5:15" x14ac:dyDescent="0.45"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spans="5:15" x14ac:dyDescent="0.45"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spans="5:15" x14ac:dyDescent="0.45"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spans="5:15" x14ac:dyDescent="0.45"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spans="5:15" x14ac:dyDescent="0.45"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spans="5:15" x14ac:dyDescent="0.45"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spans="5:15" x14ac:dyDescent="0.45"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spans="5:15" x14ac:dyDescent="0.45"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spans="5:15" x14ac:dyDescent="0.45"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spans="5:15" x14ac:dyDescent="0.45"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spans="5:15" x14ac:dyDescent="0.45"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spans="5:15" x14ac:dyDescent="0.45"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spans="5:15" x14ac:dyDescent="0.45"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spans="5:15" x14ac:dyDescent="0.45"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spans="5:15" x14ac:dyDescent="0.45"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spans="5:15" x14ac:dyDescent="0.45"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spans="5:15" x14ac:dyDescent="0.45"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spans="5:15" x14ac:dyDescent="0.45"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spans="5:15" x14ac:dyDescent="0.45"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spans="5:15" x14ac:dyDescent="0.45"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spans="5:15" x14ac:dyDescent="0.45"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spans="5:15" x14ac:dyDescent="0.45"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spans="5:15" x14ac:dyDescent="0.45"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spans="5:15" x14ac:dyDescent="0.45"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spans="5:15" x14ac:dyDescent="0.45"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spans="5:15" x14ac:dyDescent="0.45"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spans="5:15" x14ac:dyDescent="0.45"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spans="5:15" x14ac:dyDescent="0.45"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spans="5:15" x14ac:dyDescent="0.45"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spans="5:15" x14ac:dyDescent="0.45"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spans="5:15" x14ac:dyDescent="0.45"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spans="5:15" x14ac:dyDescent="0.45"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spans="5:15" x14ac:dyDescent="0.45"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spans="5:15" x14ac:dyDescent="0.45"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spans="5:15" x14ac:dyDescent="0.45"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spans="5:15" x14ac:dyDescent="0.45"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spans="5:15" x14ac:dyDescent="0.45"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spans="5:15" x14ac:dyDescent="0.45"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spans="5:15" x14ac:dyDescent="0.45"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spans="5:15" x14ac:dyDescent="0.45"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spans="5:15" x14ac:dyDescent="0.45"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  <row r="1001" spans="5:15" x14ac:dyDescent="0.45"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</row>
    <row r="1002" spans="5:15" x14ac:dyDescent="0.45"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</row>
    <row r="1003" spans="5:15" x14ac:dyDescent="0.45"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</row>
    <row r="1004" spans="5:15" x14ac:dyDescent="0.45"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</row>
    <row r="1005" spans="5:15" x14ac:dyDescent="0.45"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</row>
    <row r="1006" spans="5:15" x14ac:dyDescent="0.45"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</row>
    <row r="1007" spans="5:15" x14ac:dyDescent="0.45"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</row>
    <row r="1008" spans="5:15" x14ac:dyDescent="0.45"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</row>
    <row r="1009" spans="5:15" x14ac:dyDescent="0.45"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</row>
    <row r="1010" spans="5:15" x14ac:dyDescent="0.45"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</row>
    <row r="1011" spans="5:15" x14ac:dyDescent="0.45"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</row>
    <row r="1012" spans="5:15" x14ac:dyDescent="0.45"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</row>
    <row r="1013" spans="5:15" x14ac:dyDescent="0.45"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</row>
    <row r="1014" spans="5:15" x14ac:dyDescent="0.45"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</row>
    <row r="1015" spans="5:15" x14ac:dyDescent="0.45"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</row>
    <row r="1016" spans="5:15" x14ac:dyDescent="0.45"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</row>
    <row r="1017" spans="5:15" x14ac:dyDescent="0.45"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5:15" x14ac:dyDescent="0.45"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</row>
    <row r="1019" spans="5:15" x14ac:dyDescent="0.45"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</row>
    <row r="1020" spans="5:15" x14ac:dyDescent="0.45"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</row>
    <row r="1021" spans="5:15" x14ac:dyDescent="0.45"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</row>
    <row r="1022" spans="5:15" x14ac:dyDescent="0.45"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</row>
    <row r="1023" spans="5:15" x14ac:dyDescent="0.45"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</row>
    <row r="1024" spans="5:15" x14ac:dyDescent="0.45"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</row>
    <row r="1025" spans="5:15" x14ac:dyDescent="0.45"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</row>
    <row r="1026" spans="5:15" x14ac:dyDescent="0.45"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</row>
    <row r="1027" spans="5:15" x14ac:dyDescent="0.45"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</row>
    <row r="1028" spans="5:15" x14ac:dyDescent="0.45"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</row>
    <row r="1029" spans="5:15" x14ac:dyDescent="0.45"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</row>
    <row r="1030" spans="5:15" x14ac:dyDescent="0.45"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</row>
    <row r="1031" spans="5:15" x14ac:dyDescent="0.45"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</row>
    <row r="1032" spans="5:15" x14ac:dyDescent="0.45"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</row>
    <row r="1033" spans="5:15" x14ac:dyDescent="0.45"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</row>
    <row r="1034" spans="5:15" x14ac:dyDescent="0.45"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</row>
    <row r="1035" spans="5:15" x14ac:dyDescent="0.45"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</row>
    <row r="1036" spans="5:15" x14ac:dyDescent="0.45"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</row>
    <row r="1037" spans="5:15" x14ac:dyDescent="0.45"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</row>
    <row r="1038" spans="5:15" x14ac:dyDescent="0.45"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</row>
    <row r="1039" spans="5:15" x14ac:dyDescent="0.45"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</row>
    <row r="1040" spans="5:15" x14ac:dyDescent="0.45"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</row>
    <row r="1041" spans="5:15" x14ac:dyDescent="0.45"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</row>
    <row r="1042" spans="5:15" x14ac:dyDescent="0.45"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</row>
    <row r="1043" spans="5:15" x14ac:dyDescent="0.45"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</row>
    <row r="1044" spans="5:15" x14ac:dyDescent="0.45"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</row>
    <row r="1045" spans="5:15" x14ac:dyDescent="0.45"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</row>
    <row r="1046" spans="5:15" x14ac:dyDescent="0.45"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</row>
    <row r="1047" spans="5:15" x14ac:dyDescent="0.45"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</row>
    <row r="1048" spans="5:15" x14ac:dyDescent="0.45"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</row>
    <row r="1049" spans="5:15" x14ac:dyDescent="0.45"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</row>
    <row r="1050" spans="5:15" x14ac:dyDescent="0.45"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</row>
    <row r="1051" spans="5:15" x14ac:dyDescent="0.45"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</row>
    <row r="1052" spans="5:15" x14ac:dyDescent="0.45"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</row>
    <row r="1053" spans="5:15" x14ac:dyDescent="0.45"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</row>
    <row r="1054" spans="5:15" x14ac:dyDescent="0.45"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</row>
    <row r="1055" spans="5:15" x14ac:dyDescent="0.45"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</row>
    <row r="1056" spans="5:15" x14ac:dyDescent="0.45"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</row>
    <row r="1057" spans="5:15" x14ac:dyDescent="0.45"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</row>
    <row r="1058" spans="5:15" x14ac:dyDescent="0.45"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</row>
    <row r="1059" spans="5:15" x14ac:dyDescent="0.45"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</row>
    <row r="1060" spans="5:15" x14ac:dyDescent="0.45"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</row>
    <row r="1061" spans="5:15" x14ac:dyDescent="0.45"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</row>
    <row r="1062" spans="5:15" x14ac:dyDescent="0.45"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</row>
    <row r="1063" spans="5:15" x14ac:dyDescent="0.45"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</row>
    <row r="1064" spans="5:15" x14ac:dyDescent="0.45"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</row>
    <row r="1065" spans="5:15" x14ac:dyDescent="0.45"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</row>
    <row r="1066" spans="5:15" x14ac:dyDescent="0.45"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</row>
    <row r="1067" spans="5:15" x14ac:dyDescent="0.45"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</row>
    <row r="1068" spans="5:15" x14ac:dyDescent="0.45"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</row>
    <row r="1069" spans="5:15" x14ac:dyDescent="0.45"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</row>
    <row r="1070" spans="5:15" x14ac:dyDescent="0.45"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</row>
    <row r="1071" spans="5:15" x14ac:dyDescent="0.45"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</row>
    <row r="1072" spans="5:15" x14ac:dyDescent="0.45"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</row>
    <row r="1073" spans="5:15" x14ac:dyDescent="0.45"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</row>
    <row r="1074" spans="5:15" x14ac:dyDescent="0.45"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</row>
    <row r="1075" spans="5:15" x14ac:dyDescent="0.45"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</row>
    <row r="1076" spans="5:15" x14ac:dyDescent="0.45"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</row>
    <row r="1077" spans="5:15" x14ac:dyDescent="0.45"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</row>
    <row r="1078" spans="5:15" x14ac:dyDescent="0.45"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</row>
    <row r="1079" spans="5:15" x14ac:dyDescent="0.45"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</row>
    <row r="1080" spans="5:15" x14ac:dyDescent="0.45"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</row>
    <row r="1081" spans="5:15" x14ac:dyDescent="0.45"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</row>
    <row r="1082" spans="5:15" x14ac:dyDescent="0.45"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</row>
    <row r="1083" spans="5:15" x14ac:dyDescent="0.45"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</row>
    <row r="1084" spans="5:15" x14ac:dyDescent="0.45"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</row>
    <row r="1085" spans="5:15" x14ac:dyDescent="0.45"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</row>
    <row r="1086" spans="5:15" x14ac:dyDescent="0.45"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</row>
    <row r="1087" spans="5:15" x14ac:dyDescent="0.45"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</row>
    <row r="1088" spans="5:15" x14ac:dyDescent="0.45"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</row>
    <row r="1089" spans="5:15" x14ac:dyDescent="0.45"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</row>
    <row r="1090" spans="5:15" x14ac:dyDescent="0.45"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</row>
    <row r="1091" spans="5:15" x14ac:dyDescent="0.45"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</row>
    <row r="1092" spans="5:15" x14ac:dyDescent="0.45"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</row>
    <row r="1093" spans="5:15" x14ac:dyDescent="0.45"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</row>
    <row r="1094" spans="5:15" x14ac:dyDescent="0.45"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</row>
    <row r="1095" spans="5:15" x14ac:dyDescent="0.45"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</row>
    <row r="1096" spans="5:15" x14ac:dyDescent="0.45"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</row>
    <row r="1097" spans="5:15" x14ac:dyDescent="0.45"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</row>
    <row r="1098" spans="5:15" x14ac:dyDescent="0.45"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</row>
    <row r="1099" spans="5:15" x14ac:dyDescent="0.45"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</row>
    <row r="1100" spans="5:15" x14ac:dyDescent="0.45"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</row>
    <row r="1101" spans="5:15" x14ac:dyDescent="0.45"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</row>
    <row r="1102" spans="5:15" x14ac:dyDescent="0.45"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</row>
    <row r="1103" spans="5:15" x14ac:dyDescent="0.45"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</row>
    <row r="1104" spans="5:15" x14ac:dyDescent="0.45"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</row>
    <row r="1105" spans="5:15" x14ac:dyDescent="0.45"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</row>
    <row r="1106" spans="5:15" x14ac:dyDescent="0.45"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</row>
    <row r="1107" spans="5:15" x14ac:dyDescent="0.45"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</row>
    <row r="1108" spans="5:15" x14ac:dyDescent="0.45"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</row>
    <row r="1109" spans="5:15" x14ac:dyDescent="0.45"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</row>
    <row r="1110" spans="5:15" x14ac:dyDescent="0.45"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</row>
    <row r="1111" spans="5:15" x14ac:dyDescent="0.45"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</row>
    <row r="1112" spans="5:15" x14ac:dyDescent="0.45"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</row>
    <row r="1113" spans="5:15" x14ac:dyDescent="0.45"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</row>
    <row r="1114" spans="5:15" x14ac:dyDescent="0.45"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</row>
    <row r="1115" spans="5:15" x14ac:dyDescent="0.45"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</row>
    <row r="1116" spans="5:15" x14ac:dyDescent="0.45"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</row>
    <row r="1117" spans="5:15" x14ac:dyDescent="0.45"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</row>
    <row r="1118" spans="5:15" x14ac:dyDescent="0.45"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</row>
    <row r="1119" spans="5:15" x14ac:dyDescent="0.45"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</row>
    <row r="1120" spans="5:15" x14ac:dyDescent="0.45"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</row>
    <row r="1121" spans="5:15" x14ac:dyDescent="0.45"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</row>
    <row r="1122" spans="5:15" x14ac:dyDescent="0.45"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</row>
    <row r="1123" spans="5:15" x14ac:dyDescent="0.45"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</row>
    <row r="1124" spans="5:15" x14ac:dyDescent="0.45"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</row>
    <row r="1125" spans="5:15" x14ac:dyDescent="0.45"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</row>
    <row r="1126" spans="5:15" x14ac:dyDescent="0.45"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</row>
    <row r="1127" spans="5:15" x14ac:dyDescent="0.45"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</row>
    <row r="1128" spans="5:15" x14ac:dyDescent="0.45"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</row>
    <row r="1129" spans="5:15" x14ac:dyDescent="0.45"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</row>
    <row r="1130" spans="5:15" x14ac:dyDescent="0.45"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</row>
    <row r="1131" spans="5:15" x14ac:dyDescent="0.45"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</row>
    <row r="1132" spans="5:15" x14ac:dyDescent="0.45"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</row>
    <row r="1133" spans="5:15" x14ac:dyDescent="0.45"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</row>
    <row r="1134" spans="5:15" x14ac:dyDescent="0.45"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</row>
    <row r="1135" spans="5:15" x14ac:dyDescent="0.45"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</row>
    <row r="1136" spans="5:15" x14ac:dyDescent="0.45"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</row>
    <row r="1137" spans="5:15" x14ac:dyDescent="0.45"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</row>
    <row r="1138" spans="5:15" x14ac:dyDescent="0.45"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</row>
    <row r="1139" spans="5:15" x14ac:dyDescent="0.45"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</row>
    <row r="1140" spans="5:15" x14ac:dyDescent="0.45"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</row>
    <row r="1141" spans="5:15" x14ac:dyDescent="0.45"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</row>
    <row r="1142" spans="5:15" x14ac:dyDescent="0.45"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</row>
    <row r="1143" spans="5:15" x14ac:dyDescent="0.45"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</row>
    <row r="1144" spans="5:15" x14ac:dyDescent="0.45"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</row>
    <row r="1145" spans="5:15" x14ac:dyDescent="0.45"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</row>
    <row r="1146" spans="5:15" x14ac:dyDescent="0.45"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</row>
    <row r="1147" spans="5:15" x14ac:dyDescent="0.45"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</row>
    <row r="1148" spans="5:15" x14ac:dyDescent="0.45"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</row>
    <row r="1149" spans="5:15" x14ac:dyDescent="0.45"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</row>
    <row r="1150" spans="5:15" x14ac:dyDescent="0.45"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</row>
    <row r="1151" spans="5:15" x14ac:dyDescent="0.45"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</row>
    <row r="1152" spans="5:15" x14ac:dyDescent="0.45"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</row>
    <row r="1153" spans="5:15" x14ac:dyDescent="0.45"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</row>
    <row r="1154" spans="5:15" x14ac:dyDescent="0.45"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</row>
    <row r="1155" spans="5:15" x14ac:dyDescent="0.45"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</row>
    <row r="1156" spans="5:15" x14ac:dyDescent="0.45"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</row>
    <row r="1157" spans="5:15" x14ac:dyDescent="0.45"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</row>
    <row r="1158" spans="5:15" x14ac:dyDescent="0.45"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</row>
    <row r="1159" spans="5:15" x14ac:dyDescent="0.45"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</row>
    <row r="1160" spans="5:15" x14ac:dyDescent="0.45"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</row>
    <row r="1161" spans="5:15" x14ac:dyDescent="0.45"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</row>
    <row r="1162" spans="5:15" x14ac:dyDescent="0.45"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</row>
    <row r="1163" spans="5:15" x14ac:dyDescent="0.45"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</row>
    <row r="1164" spans="5:15" x14ac:dyDescent="0.45"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</row>
    <row r="1165" spans="5:15" x14ac:dyDescent="0.45"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</row>
    <row r="1166" spans="5:15" x14ac:dyDescent="0.45"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</row>
    <row r="1167" spans="5:15" x14ac:dyDescent="0.45"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</row>
    <row r="1168" spans="5:15" x14ac:dyDescent="0.45"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</row>
    <row r="1169" spans="5:15" x14ac:dyDescent="0.45"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</row>
    <row r="1170" spans="5:15" x14ac:dyDescent="0.45"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</row>
    <row r="1171" spans="5:15" x14ac:dyDescent="0.45"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</row>
    <row r="1172" spans="5:15" x14ac:dyDescent="0.45"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</row>
    <row r="1173" spans="5:15" x14ac:dyDescent="0.45"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</row>
    <row r="1174" spans="5:15" x14ac:dyDescent="0.45"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</row>
    <row r="1175" spans="5:15" x14ac:dyDescent="0.45"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</row>
    <row r="1176" spans="5:15" x14ac:dyDescent="0.45"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</row>
    <row r="1177" spans="5:15" x14ac:dyDescent="0.45"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</row>
    <row r="1178" spans="5:15" x14ac:dyDescent="0.45"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</row>
    <row r="1179" spans="5:15" x14ac:dyDescent="0.45"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</row>
    <row r="1180" spans="5:15" x14ac:dyDescent="0.45"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</row>
    <row r="1181" spans="5:15" x14ac:dyDescent="0.45"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</row>
    <row r="1182" spans="5:15" x14ac:dyDescent="0.45"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</row>
    <row r="1183" spans="5:15" x14ac:dyDescent="0.45"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</row>
    <row r="1184" spans="5:15" x14ac:dyDescent="0.45"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</row>
    <row r="1185" spans="5:15" x14ac:dyDescent="0.45"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</row>
    <row r="1186" spans="5:15" x14ac:dyDescent="0.45"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</row>
    <row r="1187" spans="5:15" x14ac:dyDescent="0.45"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</row>
    <row r="1188" spans="5:15" x14ac:dyDescent="0.45"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</row>
    <row r="1189" spans="5:15" x14ac:dyDescent="0.45"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</row>
    <row r="1190" spans="5:15" x14ac:dyDescent="0.45"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</row>
    <row r="1191" spans="5:15" x14ac:dyDescent="0.45"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</row>
    <row r="1192" spans="5:15" x14ac:dyDescent="0.45"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</row>
    <row r="1193" spans="5:15" x14ac:dyDescent="0.45"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</row>
    <row r="1194" spans="5:15" x14ac:dyDescent="0.45"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</row>
    <row r="1195" spans="5:15" x14ac:dyDescent="0.45"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</row>
    <row r="1196" spans="5:15" x14ac:dyDescent="0.45"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</row>
    <row r="1197" spans="5:15" x14ac:dyDescent="0.45"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</row>
    <row r="1198" spans="5:15" x14ac:dyDescent="0.45"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</row>
    <row r="1199" spans="5:15" x14ac:dyDescent="0.45"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</row>
    <row r="1200" spans="5:15" x14ac:dyDescent="0.45"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</row>
    <row r="1201" spans="5:15" x14ac:dyDescent="0.45"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</row>
    <row r="1202" spans="5:15" x14ac:dyDescent="0.45"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</row>
    <row r="1203" spans="5:15" x14ac:dyDescent="0.45"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</row>
    <row r="1204" spans="5:15" x14ac:dyDescent="0.45"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</row>
    <row r="1205" spans="5:15" x14ac:dyDescent="0.45"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</row>
    <row r="1206" spans="5:15" x14ac:dyDescent="0.45"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</row>
    <row r="1207" spans="5:15" x14ac:dyDescent="0.45"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</row>
    <row r="1208" spans="5:15" x14ac:dyDescent="0.45"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</row>
    <row r="1209" spans="5:15" x14ac:dyDescent="0.45"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</row>
    <row r="1210" spans="5:15" x14ac:dyDescent="0.45"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</row>
    <row r="1211" spans="5:15" x14ac:dyDescent="0.45"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</row>
    <row r="1212" spans="5:15" x14ac:dyDescent="0.45"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</row>
    <row r="1213" spans="5:15" x14ac:dyDescent="0.45"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</row>
    <row r="1214" spans="5:15" x14ac:dyDescent="0.45"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</row>
    <row r="1215" spans="5:15" x14ac:dyDescent="0.45"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</row>
    <row r="1216" spans="5:15" x14ac:dyDescent="0.45"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</row>
    <row r="1217" spans="5:15" x14ac:dyDescent="0.45"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</row>
    <row r="1218" spans="5:15" x14ac:dyDescent="0.45"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</row>
    <row r="1219" spans="5:15" x14ac:dyDescent="0.45"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</row>
    <row r="1220" spans="5:15" x14ac:dyDescent="0.45"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</row>
    <row r="1221" spans="5:15" x14ac:dyDescent="0.45"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</row>
    <row r="1222" spans="5:15" x14ac:dyDescent="0.45"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</row>
    <row r="1223" spans="5:15" x14ac:dyDescent="0.45"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</row>
    <row r="1224" spans="5:15" x14ac:dyDescent="0.45"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</row>
    <row r="1225" spans="5:15" x14ac:dyDescent="0.45"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</row>
    <row r="1226" spans="5:15" x14ac:dyDescent="0.45"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</row>
    <row r="1227" spans="5:15" x14ac:dyDescent="0.45"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</row>
    <row r="1228" spans="5:15" x14ac:dyDescent="0.45"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</row>
    <row r="1229" spans="5:15" x14ac:dyDescent="0.45"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</row>
    <row r="1230" spans="5:15" x14ac:dyDescent="0.45"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</row>
    <row r="1231" spans="5:15" x14ac:dyDescent="0.45"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</row>
    <row r="1232" spans="5:15" x14ac:dyDescent="0.45"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</row>
    <row r="1233" spans="5:15" x14ac:dyDescent="0.45"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</row>
    <row r="1234" spans="5:15" x14ac:dyDescent="0.45"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</row>
    <row r="1235" spans="5:15" x14ac:dyDescent="0.45"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</row>
    <row r="1236" spans="5:15" x14ac:dyDescent="0.45"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</row>
    <row r="1237" spans="5:15" x14ac:dyDescent="0.45"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</row>
    <row r="1238" spans="5:15" x14ac:dyDescent="0.45"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</row>
    <row r="1239" spans="5:15" x14ac:dyDescent="0.45"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</row>
    <row r="1240" spans="5:15" x14ac:dyDescent="0.45"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</row>
    <row r="1241" spans="5:15" x14ac:dyDescent="0.45"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</row>
    <row r="1242" spans="5:15" x14ac:dyDescent="0.45"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</row>
    <row r="1243" spans="5:15" x14ac:dyDescent="0.45"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</row>
    <row r="1244" spans="5:15" x14ac:dyDescent="0.45"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</row>
    <row r="1245" spans="5:15" x14ac:dyDescent="0.45"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</row>
    <row r="1246" spans="5:15" x14ac:dyDescent="0.45"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</row>
    <row r="1247" spans="5:15" x14ac:dyDescent="0.45"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</row>
    <row r="1248" spans="5:15" x14ac:dyDescent="0.45"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</row>
    <row r="1249" spans="5:15" x14ac:dyDescent="0.45"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</row>
    <row r="1250" spans="5:15" x14ac:dyDescent="0.45"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</row>
    <row r="1251" spans="5:15" x14ac:dyDescent="0.45"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</row>
    <row r="1252" spans="5:15" x14ac:dyDescent="0.45"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</row>
    <row r="1253" spans="5:15" x14ac:dyDescent="0.45"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</row>
    <row r="1254" spans="5:15" x14ac:dyDescent="0.45"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</row>
    <row r="1255" spans="5:15" x14ac:dyDescent="0.45"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</row>
    <row r="1256" spans="5:15" x14ac:dyDescent="0.45"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</row>
    <row r="1257" spans="5:15" x14ac:dyDescent="0.45"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</row>
    <row r="1258" spans="5:15" x14ac:dyDescent="0.45"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</row>
    <row r="1259" spans="5:15" x14ac:dyDescent="0.45"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</row>
    <row r="1260" spans="5:15" x14ac:dyDescent="0.45"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</row>
    <row r="1261" spans="5:15" x14ac:dyDescent="0.45"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</row>
    <row r="1262" spans="5:15" x14ac:dyDescent="0.45"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</row>
    <row r="1263" spans="5:15" x14ac:dyDescent="0.45"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</row>
    <row r="1264" spans="5:15" x14ac:dyDescent="0.45"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</row>
    <row r="1265" spans="5:15" x14ac:dyDescent="0.45"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</row>
    <row r="1266" spans="5:15" x14ac:dyDescent="0.45"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</row>
    <row r="1267" spans="5:15" x14ac:dyDescent="0.45"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</row>
    <row r="1268" spans="5:15" x14ac:dyDescent="0.45"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</row>
    <row r="1269" spans="5:15" x14ac:dyDescent="0.45"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</row>
    <row r="1270" spans="5:15" x14ac:dyDescent="0.45"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</row>
    <row r="1271" spans="5:15" x14ac:dyDescent="0.45"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5:15" x14ac:dyDescent="0.45"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</row>
    <row r="1273" spans="5:15" x14ac:dyDescent="0.45"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</row>
    <row r="1274" spans="5:15" x14ac:dyDescent="0.45"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</row>
    <row r="1275" spans="5:15" x14ac:dyDescent="0.45"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</row>
    <row r="1276" spans="5:15" x14ac:dyDescent="0.45"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</row>
    <row r="1277" spans="5:15" x14ac:dyDescent="0.45"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</row>
    <row r="1278" spans="5:15" x14ac:dyDescent="0.45"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</row>
    <row r="1279" spans="5:15" x14ac:dyDescent="0.45"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</row>
    <row r="1280" spans="5:15" x14ac:dyDescent="0.45"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</row>
    <row r="1281" spans="5:15" x14ac:dyDescent="0.45"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</row>
    <row r="1282" spans="5:15" x14ac:dyDescent="0.45"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</row>
    <row r="1283" spans="5:15" x14ac:dyDescent="0.45"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</row>
    <row r="1284" spans="5:15" x14ac:dyDescent="0.45"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</row>
    <row r="1285" spans="5:15" x14ac:dyDescent="0.45"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</row>
    <row r="1286" spans="5:15" x14ac:dyDescent="0.45"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</row>
    <row r="1287" spans="5:15" x14ac:dyDescent="0.45"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</row>
    <row r="1288" spans="5:15" x14ac:dyDescent="0.45"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</row>
    <row r="1289" spans="5:15" x14ac:dyDescent="0.45"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</row>
    <row r="1290" spans="5:15" x14ac:dyDescent="0.45"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</row>
    <row r="1291" spans="5:15" x14ac:dyDescent="0.45"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</row>
    <row r="1292" spans="5:15" x14ac:dyDescent="0.45"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</row>
    <row r="1293" spans="5:15" x14ac:dyDescent="0.45"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</row>
    <row r="1294" spans="5:15" x14ac:dyDescent="0.45"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</row>
    <row r="1295" spans="5:15" x14ac:dyDescent="0.45"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</row>
    <row r="1296" spans="5:15" x14ac:dyDescent="0.45"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</row>
    <row r="1297" spans="5:15" x14ac:dyDescent="0.45"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</row>
    <row r="1298" spans="5:15" x14ac:dyDescent="0.45"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</row>
    <row r="1299" spans="5:15" x14ac:dyDescent="0.45"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</row>
    <row r="1300" spans="5:15" x14ac:dyDescent="0.45"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</row>
    <row r="1301" spans="5:15" x14ac:dyDescent="0.45"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</row>
    <row r="1302" spans="5:15" x14ac:dyDescent="0.45"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</row>
    <row r="1303" spans="5:15" x14ac:dyDescent="0.45"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</row>
    <row r="1304" spans="5:15" x14ac:dyDescent="0.45"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</row>
    <row r="1305" spans="5:15" x14ac:dyDescent="0.45"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</row>
    <row r="1306" spans="5:15" x14ac:dyDescent="0.45"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</row>
    <row r="1307" spans="5:15" x14ac:dyDescent="0.45"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</row>
    <row r="1308" spans="5:15" x14ac:dyDescent="0.45"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</row>
    <row r="1309" spans="5:15" x14ac:dyDescent="0.45"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</row>
    <row r="1310" spans="5:15" x14ac:dyDescent="0.45"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</row>
    <row r="1311" spans="5:15" x14ac:dyDescent="0.45"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</row>
    <row r="1312" spans="5:15" x14ac:dyDescent="0.45"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</row>
    <row r="1313" spans="5:15" x14ac:dyDescent="0.45"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</row>
    <row r="1314" spans="5:15" x14ac:dyDescent="0.45"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</row>
    <row r="1315" spans="5:15" x14ac:dyDescent="0.45"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</row>
    <row r="1316" spans="5:15" x14ac:dyDescent="0.45"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</row>
    <row r="1317" spans="5:15" x14ac:dyDescent="0.45"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</row>
    <row r="1318" spans="5:15" x14ac:dyDescent="0.45"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</row>
    <row r="1319" spans="5:15" x14ac:dyDescent="0.45"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</row>
    <row r="1320" spans="5:15" x14ac:dyDescent="0.45"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</row>
    <row r="1321" spans="5:15" x14ac:dyDescent="0.45"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</row>
    <row r="1322" spans="5:15" x14ac:dyDescent="0.45"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</row>
    <row r="1323" spans="5:15" x14ac:dyDescent="0.45"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</row>
    <row r="1324" spans="5:15" x14ac:dyDescent="0.45"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</row>
    <row r="1325" spans="5:15" x14ac:dyDescent="0.45"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</row>
    <row r="1326" spans="5:15" x14ac:dyDescent="0.45"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</row>
    <row r="1327" spans="5:15" x14ac:dyDescent="0.45"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</row>
    <row r="1328" spans="5:15" x14ac:dyDescent="0.45"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</row>
    <row r="1329" spans="5:15" x14ac:dyDescent="0.45"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</row>
    <row r="1330" spans="5:15" x14ac:dyDescent="0.45"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</row>
    <row r="1331" spans="5:15" x14ac:dyDescent="0.45"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</row>
    <row r="1332" spans="5:15" x14ac:dyDescent="0.45"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</row>
    <row r="1333" spans="5:15" x14ac:dyDescent="0.45"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</row>
    <row r="1334" spans="5:15" x14ac:dyDescent="0.45"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</row>
    <row r="1335" spans="5:15" x14ac:dyDescent="0.45"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</row>
    <row r="1336" spans="5:15" x14ac:dyDescent="0.45"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</row>
    <row r="1337" spans="5:15" x14ac:dyDescent="0.45"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</row>
    <row r="1338" spans="5:15" x14ac:dyDescent="0.45"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</row>
    <row r="1339" spans="5:15" x14ac:dyDescent="0.45"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</row>
    <row r="1340" spans="5:15" x14ac:dyDescent="0.45"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</row>
    <row r="1341" spans="5:15" x14ac:dyDescent="0.45"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</row>
    <row r="1342" spans="5:15" x14ac:dyDescent="0.45"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</row>
    <row r="1343" spans="5:15" x14ac:dyDescent="0.45"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</row>
    <row r="1344" spans="5:15" x14ac:dyDescent="0.45"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</row>
    <row r="1345" spans="5:15" x14ac:dyDescent="0.45"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</row>
    <row r="1346" spans="5:15" x14ac:dyDescent="0.45"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</row>
    <row r="1347" spans="5:15" x14ac:dyDescent="0.45"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</row>
    <row r="1348" spans="5:15" x14ac:dyDescent="0.45"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</row>
    <row r="1349" spans="5:15" x14ac:dyDescent="0.45"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</row>
    <row r="1350" spans="5:15" x14ac:dyDescent="0.45"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</row>
    <row r="1351" spans="5:15" x14ac:dyDescent="0.45"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</row>
    <row r="1352" spans="5:15" x14ac:dyDescent="0.45"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</row>
    <row r="1353" spans="5:15" x14ac:dyDescent="0.45"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</row>
    <row r="1354" spans="5:15" x14ac:dyDescent="0.45"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</row>
    <row r="1355" spans="5:15" x14ac:dyDescent="0.45"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</row>
    <row r="1356" spans="5:15" x14ac:dyDescent="0.45"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</row>
    <row r="1357" spans="5:15" x14ac:dyDescent="0.45"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</row>
    <row r="1358" spans="5:15" x14ac:dyDescent="0.45"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</row>
    <row r="1359" spans="5:15" x14ac:dyDescent="0.45"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</row>
    <row r="1360" spans="5:15" x14ac:dyDescent="0.45"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</row>
    <row r="1361" spans="5:15" x14ac:dyDescent="0.45"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</row>
    <row r="1362" spans="5:15" x14ac:dyDescent="0.45"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</row>
    <row r="1363" spans="5:15" x14ac:dyDescent="0.45"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</row>
    <row r="1364" spans="5:15" x14ac:dyDescent="0.45"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</row>
    <row r="1365" spans="5:15" x14ac:dyDescent="0.45"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</row>
    <row r="1366" spans="5:15" x14ac:dyDescent="0.45"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</row>
    <row r="1367" spans="5:15" x14ac:dyDescent="0.45"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</row>
    <row r="1368" spans="5:15" x14ac:dyDescent="0.45"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</row>
    <row r="1369" spans="5:15" x14ac:dyDescent="0.45"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</row>
    <row r="1370" spans="5:15" x14ac:dyDescent="0.45"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</row>
    <row r="1371" spans="5:15" x14ac:dyDescent="0.45"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</row>
    <row r="1372" spans="5:15" x14ac:dyDescent="0.45"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</row>
    <row r="1373" spans="5:15" x14ac:dyDescent="0.45"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</row>
    <row r="1374" spans="5:15" x14ac:dyDescent="0.45"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</row>
    <row r="1375" spans="5:15" x14ac:dyDescent="0.45"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</row>
    <row r="1376" spans="5:15" x14ac:dyDescent="0.45"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</row>
    <row r="1377" spans="5:15" x14ac:dyDescent="0.45"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</row>
    <row r="1378" spans="5:15" x14ac:dyDescent="0.45"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</row>
    <row r="1379" spans="5:15" x14ac:dyDescent="0.45"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</row>
    <row r="1380" spans="5:15" x14ac:dyDescent="0.45"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</row>
    <row r="1381" spans="5:15" x14ac:dyDescent="0.45"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</row>
    <row r="1382" spans="5:15" x14ac:dyDescent="0.45"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</row>
    <row r="1383" spans="5:15" x14ac:dyDescent="0.45"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</row>
    <row r="1384" spans="5:15" x14ac:dyDescent="0.45"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</row>
    <row r="1385" spans="5:15" x14ac:dyDescent="0.45"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</row>
    <row r="1386" spans="5:15" x14ac:dyDescent="0.45"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</row>
    <row r="1387" spans="5:15" x14ac:dyDescent="0.45"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</row>
    <row r="1388" spans="5:15" x14ac:dyDescent="0.45"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</row>
    <row r="1389" spans="5:15" x14ac:dyDescent="0.45"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</row>
    <row r="1390" spans="5:15" x14ac:dyDescent="0.45"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</row>
    <row r="1391" spans="5:15" x14ac:dyDescent="0.45"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</row>
    <row r="1392" spans="5:15" x14ac:dyDescent="0.45"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</row>
    <row r="1393" spans="5:15" x14ac:dyDescent="0.45"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</row>
    <row r="1394" spans="5:15" x14ac:dyDescent="0.45"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</row>
    <row r="1395" spans="5:15" x14ac:dyDescent="0.45"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</row>
    <row r="1396" spans="5:15" x14ac:dyDescent="0.45"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</row>
    <row r="1397" spans="5:15" x14ac:dyDescent="0.45"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</row>
    <row r="1398" spans="5:15" x14ac:dyDescent="0.45"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</row>
    <row r="1399" spans="5:15" x14ac:dyDescent="0.45"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</row>
    <row r="1400" spans="5:15" x14ac:dyDescent="0.45"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</row>
    <row r="1401" spans="5:15" x14ac:dyDescent="0.45"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</row>
    <row r="1402" spans="5:15" x14ac:dyDescent="0.45"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</row>
    <row r="1403" spans="5:15" x14ac:dyDescent="0.45"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</row>
    <row r="1404" spans="5:15" x14ac:dyDescent="0.45"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</row>
    <row r="1405" spans="5:15" x14ac:dyDescent="0.45"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</row>
    <row r="1406" spans="5:15" x14ac:dyDescent="0.45"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</row>
    <row r="1407" spans="5:15" x14ac:dyDescent="0.45"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</row>
    <row r="1408" spans="5:15" x14ac:dyDescent="0.45"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</row>
    <row r="1409" spans="5:15" x14ac:dyDescent="0.45"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</row>
    <row r="1410" spans="5:15" x14ac:dyDescent="0.45"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</row>
    <row r="1411" spans="5:15" x14ac:dyDescent="0.45"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</row>
    <row r="1412" spans="5:15" x14ac:dyDescent="0.45"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</row>
    <row r="1413" spans="5:15" x14ac:dyDescent="0.45"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</row>
    <row r="1414" spans="5:15" x14ac:dyDescent="0.45"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</row>
    <row r="1415" spans="5:15" x14ac:dyDescent="0.45"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</row>
    <row r="1416" spans="5:15" x14ac:dyDescent="0.45"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</row>
    <row r="1417" spans="5:15" x14ac:dyDescent="0.45"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</row>
    <row r="1418" spans="5:15" x14ac:dyDescent="0.45"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</row>
    <row r="1419" spans="5:15" x14ac:dyDescent="0.45"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</row>
    <row r="1420" spans="5:15" x14ac:dyDescent="0.45"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</row>
    <row r="1421" spans="5:15" x14ac:dyDescent="0.45"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</row>
    <row r="1422" spans="5:15" x14ac:dyDescent="0.45"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</row>
    <row r="1423" spans="5:15" x14ac:dyDescent="0.45"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</row>
    <row r="1424" spans="5:15" x14ac:dyDescent="0.45"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</row>
    <row r="1425" spans="5:15" x14ac:dyDescent="0.45"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</row>
    <row r="1426" spans="5:15" x14ac:dyDescent="0.45"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</row>
    <row r="1427" spans="5:15" x14ac:dyDescent="0.45"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</row>
    <row r="1428" spans="5:15" x14ac:dyDescent="0.45"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</row>
    <row r="1429" spans="5:15" x14ac:dyDescent="0.45"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</row>
    <row r="1430" spans="5:15" x14ac:dyDescent="0.45"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</row>
    <row r="1431" spans="5:15" x14ac:dyDescent="0.45"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</row>
    <row r="1432" spans="5:15" x14ac:dyDescent="0.45"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</row>
    <row r="1433" spans="5:15" x14ac:dyDescent="0.45"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</row>
    <row r="1434" spans="5:15" x14ac:dyDescent="0.45"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</row>
    <row r="1435" spans="5:15" x14ac:dyDescent="0.45"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</row>
    <row r="1436" spans="5:15" x14ac:dyDescent="0.45"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</row>
    <row r="1437" spans="5:15" x14ac:dyDescent="0.45"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</row>
    <row r="1438" spans="5:15" x14ac:dyDescent="0.45"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</row>
    <row r="1439" spans="5:15" x14ac:dyDescent="0.45"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</row>
    <row r="1440" spans="5:15" x14ac:dyDescent="0.45"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</row>
    <row r="1441" spans="5:15" x14ac:dyDescent="0.45"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</row>
    <row r="1442" spans="5:15" x14ac:dyDescent="0.45"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</row>
    <row r="1443" spans="5:15" x14ac:dyDescent="0.45"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</row>
    <row r="1444" spans="5:15" x14ac:dyDescent="0.45"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</row>
    <row r="1445" spans="5:15" x14ac:dyDescent="0.45"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</row>
    <row r="1446" spans="5:15" x14ac:dyDescent="0.45"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</row>
    <row r="1447" spans="5:15" x14ac:dyDescent="0.45"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</row>
    <row r="1448" spans="5:15" x14ac:dyDescent="0.45"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</row>
    <row r="1449" spans="5:15" x14ac:dyDescent="0.45"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</row>
    <row r="1450" spans="5:15" x14ac:dyDescent="0.45"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</row>
    <row r="1451" spans="5:15" x14ac:dyDescent="0.45"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</row>
    <row r="1452" spans="5:15" x14ac:dyDescent="0.45"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</row>
    <row r="1453" spans="5:15" x14ac:dyDescent="0.45"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</row>
    <row r="1454" spans="5:15" x14ac:dyDescent="0.45"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</row>
    <row r="1455" spans="5:15" x14ac:dyDescent="0.45"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</row>
    <row r="1456" spans="5:15" x14ac:dyDescent="0.45"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</row>
    <row r="1457" spans="5:15" x14ac:dyDescent="0.45"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</row>
    <row r="1458" spans="5:15" x14ac:dyDescent="0.45"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</row>
    <row r="1459" spans="5:15" x14ac:dyDescent="0.45"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</row>
    <row r="1460" spans="5:15" x14ac:dyDescent="0.45"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</row>
    <row r="1461" spans="5:15" x14ac:dyDescent="0.45"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</row>
    <row r="1462" spans="5:15" x14ac:dyDescent="0.45"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</row>
    <row r="1463" spans="5:15" x14ac:dyDescent="0.45"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</row>
    <row r="1464" spans="5:15" x14ac:dyDescent="0.45"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</row>
    <row r="1465" spans="5:15" x14ac:dyDescent="0.45"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</row>
    <row r="1466" spans="5:15" x14ac:dyDescent="0.45"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</row>
    <row r="1467" spans="5:15" x14ac:dyDescent="0.45"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</row>
    <row r="1468" spans="5:15" x14ac:dyDescent="0.45"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</row>
    <row r="1469" spans="5:15" x14ac:dyDescent="0.45"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</row>
    <row r="1470" spans="5:15" x14ac:dyDescent="0.45"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</row>
    <row r="1471" spans="5:15" x14ac:dyDescent="0.45"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</row>
    <row r="1472" spans="5:15" x14ac:dyDescent="0.45"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</row>
    <row r="1473" spans="5:15" x14ac:dyDescent="0.45"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</row>
    <row r="1474" spans="5:15" x14ac:dyDescent="0.45"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</row>
    <row r="1475" spans="5:15" x14ac:dyDescent="0.45"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</row>
    <row r="1476" spans="5:15" x14ac:dyDescent="0.45"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</row>
    <row r="1477" spans="5:15" x14ac:dyDescent="0.45"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</row>
    <row r="1478" spans="5:15" x14ac:dyDescent="0.45"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</row>
    <row r="1479" spans="5:15" x14ac:dyDescent="0.45"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</row>
    <row r="1480" spans="5:15" x14ac:dyDescent="0.45"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</row>
    <row r="1481" spans="5:15" x14ac:dyDescent="0.45"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</row>
    <row r="1482" spans="5:15" x14ac:dyDescent="0.45"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</row>
    <row r="1483" spans="5:15" x14ac:dyDescent="0.45"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</row>
    <row r="1484" spans="5:15" x14ac:dyDescent="0.45"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</row>
    <row r="1485" spans="5:15" x14ac:dyDescent="0.45"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</row>
    <row r="1486" spans="5:15" x14ac:dyDescent="0.45"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</row>
    <row r="1487" spans="5:15" x14ac:dyDescent="0.45"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</row>
    <row r="1488" spans="5:15" x14ac:dyDescent="0.45"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</row>
    <row r="1489" spans="5:15" x14ac:dyDescent="0.45"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</row>
    <row r="1490" spans="5:15" x14ac:dyDescent="0.45"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</row>
    <row r="1491" spans="5:15" x14ac:dyDescent="0.45"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</row>
    <row r="1492" spans="5:15" x14ac:dyDescent="0.45"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</row>
    <row r="1493" spans="5:15" x14ac:dyDescent="0.45"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</row>
    <row r="1494" spans="5:15" x14ac:dyDescent="0.45"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</row>
    <row r="1495" spans="5:15" x14ac:dyDescent="0.45"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</row>
    <row r="1496" spans="5:15" x14ac:dyDescent="0.45"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</row>
    <row r="1497" spans="5:15" x14ac:dyDescent="0.45"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</row>
    <row r="1498" spans="5:15" x14ac:dyDescent="0.45"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</row>
    <row r="1499" spans="5:15" x14ac:dyDescent="0.45"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</row>
    <row r="1500" spans="5:15" x14ac:dyDescent="0.45"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</row>
    <row r="1501" spans="5:15" x14ac:dyDescent="0.45"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</row>
    <row r="1502" spans="5:15" x14ac:dyDescent="0.45"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</row>
    <row r="1503" spans="5:15" x14ac:dyDescent="0.45"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</row>
    <row r="1504" spans="5:15" x14ac:dyDescent="0.45"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</row>
    <row r="1505" spans="5:15" x14ac:dyDescent="0.45"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</row>
    <row r="1506" spans="5:15" x14ac:dyDescent="0.45"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</row>
    <row r="1507" spans="5:15" x14ac:dyDescent="0.45"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</row>
    <row r="1508" spans="5:15" x14ac:dyDescent="0.45"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</row>
    <row r="1509" spans="5:15" x14ac:dyDescent="0.45"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</row>
    <row r="1510" spans="5:15" x14ac:dyDescent="0.45"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</row>
    <row r="1511" spans="5:15" x14ac:dyDescent="0.45"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</row>
    <row r="1512" spans="5:15" x14ac:dyDescent="0.45"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</row>
    <row r="1513" spans="5:15" x14ac:dyDescent="0.45"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</row>
    <row r="1514" spans="5:15" x14ac:dyDescent="0.45"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</row>
    <row r="1515" spans="5:15" x14ac:dyDescent="0.45"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</row>
    <row r="1516" spans="5:15" x14ac:dyDescent="0.45"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</row>
    <row r="1517" spans="5:15" x14ac:dyDescent="0.45"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</row>
    <row r="1518" spans="5:15" x14ac:dyDescent="0.45"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</row>
    <row r="1519" spans="5:15" x14ac:dyDescent="0.45"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</row>
    <row r="1520" spans="5:15" x14ac:dyDescent="0.45"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</row>
    <row r="1521" spans="5:15" x14ac:dyDescent="0.45"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</row>
    <row r="1522" spans="5:15" x14ac:dyDescent="0.45"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</row>
    <row r="1523" spans="5:15" x14ac:dyDescent="0.45"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</row>
    <row r="1524" spans="5:15" x14ac:dyDescent="0.45"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</row>
    <row r="1525" spans="5:15" x14ac:dyDescent="0.45"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5:15" x14ac:dyDescent="0.45"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</row>
    <row r="1527" spans="5:15" x14ac:dyDescent="0.45"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</row>
    <row r="1528" spans="5:15" x14ac:dyDescent="0.45"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</row>
    <row r="1529" spans="5:15" x14ac:dyDescent="0.45"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</row>
    <row r="1530" spans="5:15" x14ac:dyDescent="0.45"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</row>
    <row r="1531" spans="5:15" x14ac:dyDescent="0.45"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</row>
    <row r="1532" spans="5:15" x14ac:dyDescent="0.45"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</row>
    <row r="1533" spans="5:15" x14ac:dyDescent="0.45"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</row>
    <row r="1534" spans="5:15" x14ac:dyDescent="0.45"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</row>
    <row r="1535" spans="5:15" x14ac:dyDescent="0.45"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</row>
    <row r="1536" spans="5:15" x14ac:dyDescent="0.45"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</row>
    <row r="1537" spans="5:15" x14ac:dyDescent="0.45"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</row>
    <row r="1538" spans="5:15" x14ac:dyDescent="0.45"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</row>
    <row r="1539" spans="5:15" x14ac:dyDescent="0.45"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</row>
    <row r="1540" spans="5:15" x14ac:dyDescent="0.45"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</row>
    <row r="1541" spans="5:15" x14ac:dyDescent="0.45"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</row>
    <row r="1542" spans="5:15" x14ac:dyDescent="0.45"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</row>
    <row r="1543" spans="5:15" x14ac:dyDescent="0.45"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</row>
    <row r="1544" spans="5:15" x14ac:dyDescent="0.45"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</row>
    <row r="1545" spans="5:15" x14ac:dyDescent="0.45"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</row>
    <row r="1546" spans="5:15" x14ac:dyDescent="0.45"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</row>
    <row r="1547" spans="5:15" x14ac:dyDescent="0.45"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</row>
    <row r="1548" spans="5:15" x14ac:dyDescent="0.45"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</row>
    <row r="1549" spans="5:15" x14ac:dyDescent="0.45"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</row>
    <row r="1550" spans="5:15" x14ac:dyDescent="0.45"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</row>
    <row r="1551" spans="5:15" x14ac:dyDescent="0.45"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</row>
  </sheetData>
  <mergeCells count="3">
    <mergeCell ref="I2:J2"/>
    <mergeCell ref="K2:L2"/>
    <mergeCell ref="G2:H2"/>
  </mergeCells>
  <pageMargins left="0.7" right="0.7" top="0.75" bottom="0.75" header="0.3" footer="0.3"/>
  <ignoredErrors>
    <ignoredError sqref="C2" evalErro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dt</vt:lpstr>
      <vt:lpstr>error</vt:lpstr>
      <vt:lpstr>hedge</vt:lpstr>
      <vt:lpstr>k</vt:lpstr>
      <vt:lpstr>mu</vt:lpstr>
      <vt:lpstr>payoff</vt:lpstr>
      <vt:lpstr>r_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2023-10-12T19:08:47Z</dcterms:created>
  <dcterms:modified xsi:type="dcterms:W3CDTF">2023-10-19T18:52:23Z</dcterms:modified>
</cp:coreProperties>
</file>