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41A91A57-C8E4-47A1-948B-93ACF0E2630C}" xr6:coauthVersionLast="47" xr6:coauthVersionMax="47" xr10:uidLastSave="{00000000-0000-0000-0000-000000000000}"/>
  <bookViews>
    <workbookView xWindow="-108" yWindow="-108" windowWidth="30936" windowHeight="17496" activeTab="1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Sheet2!$C$3</definedName>
    <definedName name="delta">Sheet1!$C$4</definedName>
    <definedName name="f">Sheet2!$C$9</definedName>
    <definedName name="gamma" localSheetId="1">Sheet2!$C$2</definedName>
    <definedName name="gamma">Sheet1!$C$3</definedName>
    <definedName name="implied">Sheet2!$C$14</definedName>
    <definedName name="Johnson" localSheetId="1">Sheet2!$C$6</definedName>
    <definedName name="Johnson">Sheet1!$C$7</definedName>
    <definedName name="k">Sheet2!$C$11</definedName>
    <definedName name="lambda" localSheetId="1">Sheet2!$C$5</definedName>
    <definedName name="lambda">Sheet1!$C$6</definedName>
    <definedName name="mean">Sheet2!$C$7</definedName>
    <definedName name="mu">Sheet1!$C$13</definedName>
    <definedName name="ncdf">_xlfn.ANCHORARRAY(Sheet1!$L$3)</definedName>
    <definedName name="Normal">Sheet1!$C$15</definedName>
    <definedName name="npdf">_xlfn.ANCHORARRAY(Sheet1!$K$3)</definedName>
    <definedName name="pdf">_xlfn.ANCHORARRAY(Sheet1!$I$3)</definedName>
    <definedName name="s" localSheetId="1">Sheet2!$C$10</definedName>
    <definedName name="s">Sheet1!$C$2</definedName>
    <definedName name="sigma">Sheet1!$C$14</definedName>
    <definedName name="value">Sheet2!$C$12</definedName>
    <definedName name="variance">Sheet2!$C$8</definedName>
    <definedName name="x">_xlfn.ANCHORARRAY(Sheet1!$H$3)</definedName>
    <definedName name="xi" localSheetId="1">Sheet2!$C$4</definedName>
    <definedName name="xi">Sheet1!$C$5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 a="1"/>
  <c r="C6" i="2" s="1"/>
  <c r="C21" i="1"/>
  <c r="C22" i="1" s="1"/>
  <c r="C23" i="1" s="1"/>
  <c r="H3" i="1" a="1"/>
  <c r="H3" i="1" s="1"/>
  <c r="C7" i="1" a="1"/>
  <c r="E23" i="1" a="1"/>
  <c r="E21" i="1" a="1"/>
  <c r="E22" i="1" a="1"/>
  <c r="C7" i="2" l="1" a="1"/>
  <c r="C7" i="2" s="1"/>
  <c r="C7" i="1"/>
  <c r="E23" i="1"/>
  <c r="F23" i="1"/>
  <c r="F21" i="1"/>
  <c r="E21" i="1"/>
  <c r="F22" i="1"/>
  <c r="E22" i="1"/>
  <c r="C25" i="1"/>
  <c r="C26" i="1"/>
  <c r="C27" i="1"/>
  <c r="C24" i="1"/>
  <c r="J3" i="1" a="1"/>
  <c r="D26" i="1" a="1"/>
  <c r="D24" i="1" a="1"/>
  <c r="C12" i="1" a="1"/>
  <c r="D27" i="1" a="1"/>
  <c r="C9" i="1" a="1"/>
  <c r="C11" i="1" a="1"/>
  <c r="D25" i="1" a="1"/>
  <c r="C10" i="1" a="1"/>
  <c r="I3" i="1" a="1"/>
  <c r="E26" i="1" a="1"/>
  <c r="E24" i="1" a="1"/>
  <c r="C29" i="1" a="1"/>
  <c r="E25" i="1" a="1"/>
  <c r="E27" i="1" a="1"/>
  <c r="C9" i="2" l="1"/>
  <c r="C11" i="2" s="1"/>
  <c r="C15" i="2" s="1" a="1"/>
  <c r="C15" i="2" s="1"/>
  <c r="C8" i="2" a="1"/>
  <c r="C8" i="2" s="1"/>
  <c r="C10" i="2" s="1"/>
  <c r="F24" i="1"/>
  <c r="E24" i="1"/>
  <c r="F27" i="1"/>
  <c r="E27" i="1"/>
  <c r="F25" i="1"/>
  <c r="E25" i="1"/>
  <c r="I3" i="1"/>
  <c r="I1" i="1" s="1"/>
  <c r="J3" i="1"/>
  <c r="F26" i="1"/>
  <c r="E26" i="1"/>
  <c r="C29" i="1"/>
  <c r="D25" i="1"/>
  <c r="C11" i="1"/>
  <c r="C9" i="1"/>
  <c r="C13" i="1" s="1"/>
  <c r="D27" i="1"/>
  <c r="C12" i="1"/>
  <c r="D24" i="1"/>
  <c r="C10" i="1"/>
  <c r="D26" i="1"/>
  <c r="E29" i="1" a="1"/>
  <c r="C12" i="2" l="1" a="1"/>
  <c r="C12" i="2" s="1"/>
  <c r="C14" i="2" s="1" a="1"/>
  <c r="C14" i="2" s="1"/>
  <c r="C13" i="2" a="1"/>
  <c r="C13" i="2" s="1"/>
  <c r="C14" i="1"/>
  <c r="C15" i="1" s="1" a="1"/>
  <c r="C15" i="1" s="1"/>
  <c r="G26" i="1"/>
  <c r="G25" i="1"/>
  <c r="G24" i="1"/>
  <c r="G27" i="1"/>
  <c r="F29" i="1"/>
  <c r="E29" i="1"/>
  <c r="D29" i="1"/>
  <c r="K3" i="1" l="1" a="1"/>
  <c r="K3" i="1" s="1"/>
  <c r="K1" i="1" s="1"/>
  <c r="L3" i="1" a="1"/>
  <c r="L3" i="1" s="1"/>
  <c r="G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<sst xmlns="http://schemas.openxmlformats.org/spreadsheetml/2006/main" count="33" uniqueCount="27">
  <si>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>xi</t>
  </si>
  <si>
    <t>lambda</t>
  </si>
  <si>
    <t>gamma</t>
  </si>
  <si>
    <t>delta</t>
  </si>
  <si>
    <t>Johnson</t>
  </si>
  <si>
    <t>x</t>
  </si>
  <si>
    <t>pdf</t>
  </si>
  <si>
    <t>cdf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</si>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</sst>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3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101"/>
                <c:pt idx="0">
                  <c:v>4.5399836433269091E-4</c:v>
                </c:pt>
                <c:pt idx="1">
                  <c:v>5.1211821774760813E-4</c:v>
                </c:pt>
                <c:pt idx="2">
                  <c:v>5.7852629168763541E-4</c:v>
                </c:pt>
                <c:pt idx="3">
                  <c:v>6.5452935795671087E-4</c:v>
                </c:pt>
                <c:pt idx="4">
                  <c:v>7.4166034456623633E-4</c:v>
                </c:pt>
                <c:pt idx="5">
                  <c:v>8.4172099301256791E-4</c:v>
                </c:pt>
                <c:pt idx="6">
                  <c:v>9.5683322055249427E-4</c:v>
                </c:pt>
                <c:pt idx="7">
                  <c:v>1.0895010941344631E-3</c:v>
                </c:pt>
                <c:pt idx="8">
                  <c:v>1.2426857667214234E-3</c:v>
                </c:pt>
                <c:pt idx="9">
                  <c:v>1.4198962794959649E-3</c:v>
                </c:pt>
                <c:pt idx="10">
                  <c:v>1.625299822335634E-3</c:v>
                </c:pt>
                <c:pt idx="11">
                  <c:v>1.8638559044121114E-3</c:v>
                </c:pt>
                <c:pt idx="12">
                  <c:v>2.1414799598519774E-3</c:v>
                </c:pt>
                <c:pt idx="13">
                  <c:v>2.4652432537375711E-3</c:v>
                </c:pt>
                <c:pt idx="14">
                  <c:v>2.843617627810908E-3</c:v>
                </c:pt>
                <c:pt idx="15">
                  <c:v>3.2867757148734374E-3</c:v>
                </c:pt>
                <c:pt idx="16">
                  <c:v>3.8069598556386285E-3</c:v>
                </c:pt>
                <c:pt idx="17">
                  <c:v>4.418936191114802E-3</c:v>
                </c:pt>
                <c:pt idx="18">
                  <c:v>5.1405544175295729E-3</c:v>
                </c:pt>
                <c:pt idx="19">
                  <c:v>5.9934386381301956E-3</c:v>
                </c:pt>
                <c:pt idx="20">
                  <c:v>7.0038407971688699E-3</c:v>
                </c:pt>
                <c:pt idx="21">
                  <c:v>8.2036955008012603E-3</c:v>
                </c:pt>
                <c:pt idx="22">
                  <c:v>9.6319237426882517E-3</c:v>
                </c:pt>
                <c:pt idx="23">
                  <c:v>1.1336043180833468E-2</c:v>
                </c:pt>
                <c:pt idx="24">
                  <c:v>1.3374153962431681E-2</c:v>
                </c:pt>
                <c:pt idx="25">
                  <c:v>1.5817381060070058E-2</c:v>
                </c:pt>
                <c:pt idx="26">
                  <c:v>1.8752865321856195E-2</c:v>
                </c:pt>
                <c:pt idx="27">
                  <c:v>2.2287403328615518E-2</c:v>
                </c:pt>
                <c:pt idx="28">
                  <c:v>2.6551835924275985E-2</c:v>
                </c:pt>
                <c:pt idx="29">
                  <c:v>3.1706268651791748E-2</c:v>
                </c:pt>
                <c:pt idx="30">
                  <c:v>3.7946160369435343E-2</c:v>
                </c:pt>
                <c:pt idx="31">
                  <c:v>4.5509216377232126E-2</c:v>
                </c:pt>
                <c:pt idx="32">
                  <c:v>5.4682833672723648E-2</c:v>
                </c:pt>
                <c:pt idx="33">
                  <c:v>6.5811514016871256E-2</c:v>
                </c:pt>
                <c:pt idx="34">
                  <c:v>7.9303106330023757E-2</c:v>
                </c:pt>
                <c:pt idx="35">
                  <c:v>9.5631856999947168E-2</c:v>
                </c:pt>
                <c:pt idx="36">
                  <c:v>0.11533490846887444</c:v>
                </c:pt>
                <c:pt idx="37">
                  <c:v>0.13899698174264619</c:v>
                </c:pt>
                <c:pt idx="38">
                  <c:v>0.16721550635297847</c:v>
                </c:pt>
                <c:pt idx="39">
                  <c:v>0.20053573830560054</c:v>
                </c:pt>
                <c:pt idx="40">
                  <c:v>0.23934344697746879</c:v>
                </c:pt>
                <c:pt idx="41">
                  <c:v>0.28370383266135807</c:v>
                </c:pt>
                <c:pt idx="42">
                  <c:v>0.33314353279466052</c:v>
                </c:pt>
                <c:pt idx="43">
                  <c:v>0.38639348936483231</c:v>
                </c:pt>
                <c:pt idx="44">
                  <c:v>0.44114844502398848</c:v>
                </c:pt>
                <c:pt idx="45">
                  <c:v>0.49394968253813593</c:v>
                </c:pt>
                <c:pt idx="46">
                  <c:v>0.54033731014439135</c:v>
                </c:pt>
                <c:pt idx="47">
                  <c:v>0.57539832144528535</c:v>
                </c:pt>
                <c:pt idx="48">
                  <c:v>0.59470715122605933</c:v>
                </c:pt>
                <c:pt idx="49">
                  <c:v>0.59542882121551766</c:v>
                </c:pt>
                <c:pt idx="50">
                  <c:v>0.57715962684987532</c:v>
                </c:pt>
                <c:pt idx="51">
                  <c:v>0.54210271839214386</c:v>
                </c:pt>
                <c:pt idx="52">
                  <c:v>0.49447256967407777</c:v>
                </c:pt>
                <c:pt idx="53">
                  <c:v>0.43940566781679591</c:v>
                </c:pt>
                <c:pt idx="54">
                  <c:v>0.38184618915061219</c:v>
                </c:pt>
                <c:pt idx="55">
                  <c:v>0.32577559423885932</c:v>
                </c:pt>
                <c:pt idx="56">
                  <c:v>0.27390284321552266</c:v>
                </c:pt>
                <c:pt idx="57">
                  <c:v>0.22772309026885401</c:v>
                </c:pt>
                <c:pt idx="58">
                  <c:v>0.18777406465475951</c:v>
                </c:pt>
                <c:pt idx="59">
                  <c:v>0.15394269159729695</c:v>
                </c:pt>
                <c:pt idx="60">
                  <c:v>0.12573535723614146</c:v>
                </c:pt>
                <c:pt idx="61">
                  <c:v>0.10247924379988503</c:v>
                </c:pt>
                <c:pt idx="62">
                  <c:v>8.3454771452459969E-2</c:v>
                </c:pt>
                <c:pt idx="63">
                  <c:v>6.7973055423371204E-2</c:v>
                </c:pt>
                <c:pt idx="64">
                  <c:v>5.5414890241784878E-2</c:v>
                </c:pt>
                <c:pt idx="65">
                  <c:v>4.5245345804669039E-2</c:v>
                </c:pt>
                <c:pt idx="66">
                  <c:v>3.7014277081999572E-2</c:v>
                </c:pt>
                <c:pt idx="67">
                  <c:v>3.0349578854128156E-2</c:v>
                </c:pt>
                <c:pt idx="68">
                  <c:v>2.4947380161910032E-2</c:v>
                </c:pt>
                <c:pt idx="69">
                  <c:v>2.0561569352483568E-2</c:v>
                </c:pt>
                <c:pt idx="70">
                  <c:v>1.6993892996149909E-2</c:v>
                </c:pt>
                <c:pt idx="71">
                  <c:v>1.4085184456303192E-2</c:v>
                </c:pt>
                <c:pt idx="72">
                  <c:v>1.1707890250092369E-2</c:v>
                </c:pt>
                <c:pt idx="73">
                  <c:v>9.7598597336093773E-3</c:v>
                </c:pt>
                <c:pt idx="74">
                  <c:v>8.1592698982939811E-3</c:v>
                </c:pt>
                <c:pt idx="75">
                  <c:v>6.8405242152831357E-3</c:v>
                </c:pt>
                <c:pt idx="76">
                  <c:v>5.7509635581052959E-3</c:v>
                </c:pt>
                <c:pt idx="77">
                  <c:v>4.8482414581218526E-3</c:v>
                </c:pt>
                <c:pt idx="78">
                  <c:v>4.0982359455794416E-3</c:v>
                </c:pt>
                <c:pt idx="79">
                  <c:v>3.4733910783840906E-3</c:v>
                </c:pt>
                <c:pt idx="80">
                  <c:v>2.9514005876051532E-3</c:v>
                </c:pt>
                <c:pt idx="81">
                  <c:v>2.5141629147183366E-3</c:v>
                </c:pt>
                <c:pt idx="82">
                  <c:v>2.1469510690586085E-3</c:v>
                </c:pt>
                <c:pt idx="83">
                  <c:v>1.8377523482641029E-3</c:v>
                </c:pt>
                <c:pt idx="84">
                  <c:v>1.5767423466555525E-3</c:v>
                </c:pt>
                <c:pt idx="85">
                  <c:v>1.3558651751259989E-3</c:v>
                </c:pt>
                <c:pt idx="86">
                  <c:v>1.1684977660526561E-3</c:v>
                </c:pt>
                <c:pt idx="87">
                  <c:v>1.0091808349999151E-3</c:v>
                </c:pt>
                <c:pt idx="88">
                  <c:v>8.7340276935282755E-4</c:v>
                </c:pt>
                <c:pt idx="89">
                  <c:v>7.574256199980884E-4</c:v>
                </c:pt>
                <c:pt idx="90">
                  <c:v>6.5814465358202286E-4</c:v>
                </c:pt>
                <c:pt idx="91">
                  <c:v>5.7297471375401332E-4</c:v>
                </c:pt>
                <c:pt idx="92">
                  <c:v>4.9975804626297467E-4</c:v>
                </c:pt>
                <c:pt idx="93">
                  <c:v>4.3668934832442088E-4</c:v>
                </c:pt>
                <c:pt idx="94">
                  <c:v>3.8225467277555944E-4</c:v>
                </c:pt>
                <c:pt idx="95">
                  <c:v>3.3518150336470754E-4</c:v>
                </c:pt>
                <c:pt idx="96">
                  <c:v>2.943978590340524E-4</c:v>
                </c:pt>
                <c:pt idx="97">
                  <c:v>2.5899871342338073E-4</c:v>
                </c:pt>
                <c:pt idx="98">
                  <c:v>2.2821835536683484E-4</c:v>
                </c:pt>
                <c:pt idx="99">
                  <c:v>2.0140758585771506E-4</c:v>
                </c:pt>
                <c:pt idx="100">
                  <c:v>1.7801486164813004E-4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[0]!cdf</c:f>
              <c:numCache>
                <c:formatCode>General</c:formatCode>
                <c:ptCount val="101"/>
                <c:pt idx="0">
                  <c:v>4.2047300610986715E-4</c:v>
                </c:pt>
                <c:pt idx="1">
                  <c:v>4.6871468417442053E-4</c:v>
                </c:pt>
                <c:pt idx="2">
                  <c:v>5.2317271261348441E-4</c:v>
                </c:pt>
                <c:pt idx="3">
                  <c:v>5.8473952524562556E-4</c:v>
                </c:pt>
                <c:pt idx="4">
                  <c:v>6.5444921734547634E-4</c:v>
                </c:pt>
                <c:pt idx="5">
                  <c:v>7.3350222853063585E-4</c:v>
                </c:pt>
                <c:pt idx="6">
                  <c:v>8.2329471234382501E-4</c:v>
                </c:pt>
                <c:pt idx="7">
                  <c:v>9.2545355505402327E-4</c:v>
                </c:pt>
                <c:pt idx="8">
                  <c:v>1.0418782182627373E-3</c:v>
                </c:pt>
                <c:pt idx="9">
                  <c:v>1.1747908416026576E-3</c:v>
                </c:pt>
                <c:pt idx="10">
                  <c:v>1.3267963653426085E-3</c:v>
                </c:pt>
                <c:pt idx="11">
                  <c:v>1.5009548333401734E-3</c:v>
                </c:pt>
                <c:pt idx="12">
                  <c:v>1.7008685336363238E-3</c:v>
                </c:pt>
                <c:pt idx="13">
                  <c:v>1.9307872510138657E-3</c:v>
                </c:pt>
                <c:pt idx="14">
                  <c:v>2.1957356729779831E-3</c:v>
                </c:pt>
                <c:pt idx="15">
                  <c:v>2.5016679451859702E-3</c:v>
                </c:pt>
                <c:pt idx="16">
                  <c:v>2.8556555607303635E-3</c:v>
                </c:pt>
                <c:pt idx="17">
                  <c:v>3.266116247183648E-3</c:v>
                </c:pt>
                <c:pt idx="18">
                  <c:v>3.7430933562233037E-3</c:v>
                </c:pt>
                <c:pt idx="19">
                  <c:v>4.2985975482454086E-3</c:v>
                </c:pt>
                <c:pt idx="20">
                  <c:v>4.9470254004463921E-3</c:v>
                </c:pt>
                <c:pt idx="21">
                  <c:v>5.7056730701632308E-3</c:v>
                </c:pt>
                <c:pt idx="22">
                  <c:v>6.5953674494610981E-3</c:v>
                </c:pt>
                <c:pt idx="23">
                  <c:v>7.6412424937365997E-3</c:v>
                </c:pt>
                <c:pt idx="24">
                  <c:v>8.8736947307866409E-3</c:v>
                </c:pt>
                <c:pt idx="25">
                  <c:v>1.0329559453804926E-2</c:v>
                </c:pt>
                <c:pt idx="26">
                  <c:v>1.2053557774557189E-2</c:v>
                </c:pt>
                <c:pt idx="27">
                  <c:v>1.4100074371410087E-2</c:v>
                </c:pt>
                <c:pt idx="28">
                  <c:v>1.6535335860321854E-2</c:v>
                </c:pt>
                <c:pt idx="29">
                  <c:v>1.9440069055922549E-2</c:v>
                </c:pt>
                <c:pt idx="30">
                  <c:v>2.2912724696017739E-2</c:v>
                </c:pt>
                <c:pt idx="31">
                  <c:v>2.7073351399755086E-2</c:v>
                </c:pt>
                <c:pt idx="32">
                  <c:v>3.2068189760577293E-2</c:v>
                </c:pt>
                <c:pt idx="33">
                  <c:v>3.8075016121317418E-2</c:v>
                </c:pt>
                <c:pt idx="34">
                  <c:v>4.5309181693160505E-2</c:v>
                </c:pt>
                <c:pt idx="35">
                  <c:v>5.4030137936078082E-2</c:v>
                </c:pt>
                <c:pt idx="36">
                  <c:v>6.4547974393468432E-2</c:v>
                </c:pt>
                <c:pt idx="37">
                  <c:v>7.7229068980227855E-2</c:v>
                </c:pt>
                <c:pt idx="38">
                  <c:v>9.2499304803588034E-2</c:v>
                </c:pt>
                <c:pt idx="39">
                  <c:v>0.11084239711217125</c:v>
                </c:pt>
                <c:pt idx="40">
                  <c:v>0.1327897166111156</c:v>
                </c:pt>
                <c:pt idx="41">
                  <c:v>0.15889676819044174</c:v>
                </c:pt>
                <c:pt idx="42">
                  <c:v>0.18970067882141106</c:v>
                </c:pt>
                <c:pt idx="43">
                  <c:v>0.22565364994386311</c:v>
                </c:pt>
                <c:pt idx="44">
                  <c:v>0.26703086079299182</c:v>
                </c:pt>
                <c:pt idx="45">
                  <c:v>0.31381938239430635</c:v>
                </c:pt>
                <c:pt idx="46">
                  <c:v>0.36560757076051598</c:v>
                </c:pt>
                <c:pt idx="47">
                  <c:v>0.42150877521786989</c:v>
                </c:pt>
                <c:pt idx="48">
                  <c:v>0.48016036015686281</c:v>
                </c:pt>
                <c:pt idx="49">
                  <c:v>0.53982783727702832</c:v>
                </c:pt>
                <c:pt idx="50">
                  <c:v>0.59861008809060445</c:v>
                </c:pt>
                <c:pt idx="51">
                  <c:v>0.65469786778660533</c:v>
                </c:pt>
                <c:pt idx="52">
                  <c:v>0.70661049867299153</c:v>
                </c:pt>
                <c:pt idx="53">
                  <c:v>0.75334475505344645</c:v>
                </c:pt>
                <c:pt idx="54">
                  <c:v>0.79440968148262048</c:v>
                </c:pt>
                <c:pt idx="55">
                  <c:v>0.82976508640009961</c:v>
                </c:pt>
                <c:pt idx="56">
                  <c:v>0.85970610254397384</c:v>
                </c:pt>
                <c:pt idx="57">
                  <c:v>0.88473649070521498</c:v>
                </c:pt>
                <c:pt idx="58">
                  <c:v>0.90545912867964717</c:v>
                </c:pt>
                <c:pt idx="59">
                  <c:v>0.92249563844821658</c:v>
                </c:pt>
                <c:pt idx="60">
                  <c:v>0.93643532470665591</c:v>
                </c:pt>
                <c:pt idx="61">
                  <c:v>0.9478077952472802</c:v>
                </c:pt>
                <c:pt idx="62">
                  <c:v>0.95707218903654212</c:v>
                </c:pt>
                <c:pt idx="63">
                  <c:v>0.96461676084963277</c:v>
                </c:pt>
                <c:pt idx="64">
                  <c:v>0.97076415638537239</c:v>
                </c:pt>
                <c:pt idx="65">
                  <c:v>0.97577926447744701</c:v>
                </c:pt>
                <c:pt idx="66">
                  <c:v>0.97987775432362723</c:v>
                </c:pt>
                <c:pt idx="67">
                  <c:v>0.98323425636184081</c:v>
                </c:pt>
                <c:pt idx="68">
                  <c:v>0.98598968932458764</c:v>
                </c:pt>
                <c:pt idx="69">
                  <c:v>0.98825755897140199</c:v>
                </c:pt>
                <c:pt idx="70">
                  <c:v>0.99012923108926487</c:v>
                </c:pt>
                <c:pt idx="71">
                  <c:v>0.99167826820763394</c:v>
                </c:pt>
                <c:pt idx="72">
                  <c:v>0.99296395371698609</c:v>
                </c:pt>
                <c:pt idx="73">
                  <c:v>0.99403413258985318</c:v>
                </c:pt>
                <c:pt idx="74">
                  <c:v>0.99492748909742335</c:v>
                </c:pt>
                <c:pt idx="75">
                  <c:v>0.99567536708715021</c:v>
                </c:pt>
                <c:pt idx="76">
                  <c:v>0.99630322205337885</c:v>
                </c:pt>
                <c:pt idx="77">
                  <c:v>0.99683177866878769</c:v>
                </c:pt>
                <c:pt idx="78">
                  <c:v>0.99727795364724292</c:v>
                </c:pt>
                <c:pt idx="79">
                  <c:v>0.9976555920820569</c:v>
                </c:pt>
                <c:pt idx="80">
                  <c:v>0.99797605569841419</c:v>
                </c:pt>
                <c:pt idx="81">
                  <c:v>0.99824869356626755</c:v>
                </c:pt>
                <c:pt idx="82">
                  <c:v>0.99848121947733492</c:v>
                </c:pt>
                <c:pt idx="83">
                  <c:v>0.99868001513339677</c:v>
                </c:pt>
                <c:pt idx="84">
                  <c:v>0.99885037428363677</c:v>
                </c:pt>
                <c:pt idx="85">
                  <c:v>0.99899669978044936</c:v>
                </c:pt>
                <c:pt idx="86">
                  <c:v>0.99912266302459396</c:v>
                </c:pt>
                <c:pt idx="87">
                  <c:v>0.99923133330214875</c:v>
                </c:pt>
                <c:pt idx="88">
                  <c:v>0.99932528296521794</c:v>
                </c:pt>
                <c:pt idx="89">
                  <c:v>0.99940667318650722</c:v>
                </c:pt>
                <c:pt idx="90">
                  <c:v>0.99947732405415812</c:v>
                </c:pt>
                <c:pt idx="91">
                  <c:v>0.99953877201214625</c:v>
                </c:pt>
                <c:pt idx="92">
                  <c:v>0.99959231704952622</c:v>
                </c:pt>
                <c:pt idx="93">
                  <c:v>0.99963906156478877</c:v>
                </c:pt>
                <c:pt idx="94">
                  <c:v>0.99967994245286662</c:v>
                </c:pt>
                <c:pt idx="95">
                  <c:v>0.99971575766102583</c:v>
                </c:pt>
                <c:pt idx="96">
                  <c:v>0.9997471882196507</c:v>
                </c:pt>
                <c:pt idx="97">
                  <c:v>0.99977481656196399</c:v>
                </c:pt>
                <c:pt idx="98">
                  <c:v>0.99979914179298124</c:v>
                </c:pt>
                <c:pt idx="99">
                  <c:v>0.99982059244457355</c:v>
                </c:pt>
                <c:pt idx="100">
                  <c:v>0.99983953715420237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D-482C-BE2B-DAD434487BAC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101"/>
                <c:pt idx="0">
                  <c:v>2.4129955889966093E-8</c:v>
                </c:pt>
                <c:pt idx="1">
                  <c:v>4.7431684654640798E-8</c:v>
                </c:pt>
                <c:pt idx="2">
                  <c:v>9.1949531688809475E-8</c:v>
                </c:pt>
                <c:pt idx="3">
                  <c:v>1.7579213595838451E-7</c:v>
                </c:pt>
                <c:pt idx="4">
                  <c:v>3.3145022194775128E-7</c:v>
                </c:pt>
                <c:pt idx="5">
                  <c:v>6.1631982102863674E-7</c:v>
                </c:pt>
                <c:pt idx="6">
                  <c:v>1.1302197849724961E-6</c:v>
                </c:pt>
                <c:pt idx="7">
                  <c:v>2.0440364018191555E-6</c:v>
                </c:pt>
                <c:pt idx="8">
                  <c:v>3.6457198742106871E-6</c:v>
                </c:pt>
                <c:pt idx="9">
                  <c:v>6.4127884815149315E-6</c:v>
                </c:pt>
                <c:pt idx="10">
                  <c:v>1.1124473987528957E-5</c:v>
                </c:pt>
                <c:pt idx="11">
                  <c:v>1.9031849904549581E-5</c:v>
                </c:pt>
                <c:pt idx="12">
                  <c:v>3.2110825670618461E-5</c:v>
                </c:pt>
                <c:pt idx="13">
                  <c:v>5.3430703369420841E-5</c:v>
                </c:pt>
                <c:pt idx="14">
                  <c:v>8.7679741268153059E-5</c:v>
                </c:pt>
                <c:pt idx="15">
                  <c:v>1.4189809909383787E-4</c:v>
                </c:pt>
                <c:pt idx="16">
                  <c:v>2.2647634381399296E-4</c:v>
                </c:pt>
                <c:pt idx="17">
                  <c:v>3.5648237506747424E-4</c:v>
                </c:pt>
                <c:pt idx="18">
                  <c:v>5.5337843369258552E-4</c:v>
                </c:pt>
                <c:pt idx="19">
                  <c:v>8.4717932134422715E-4</c:v>
                </c:pt>
                <c:pt idx="20">
                  <c:v>1.2790791308723813E-3</c:v>
                </c:pt>
                <c:pt idx="21">
                  <c:v>1.9045326811821897E-3</c:v>
                </c:pt>
                <c:pt idx="22">
                  <c:v>2.7967161827415145E-3</c:v>
                </c:pt>
                <c:pt idx="23">
                  <c:v>4.0502078501963232E-3</c:v>
                </c:pt>
                <c:pt idx="24">
                  <c:v>5.7846245512400349E-3</c:v>
                </c:pt>
                <c:pt idx="25">
                  <c:v>8.1478306098394133E-3</c:v>
                </c:pt>
                <c:pt idx="26">
                  <c:v>1.1318210229330824E-2</c:v>
                </c:pt>
                <c:pt idx="27">
                  <c:v>1.5505382026789284E-2</c:v>
                </c:pt>
                <c:pt idx="28">
                  <c:v>2.0948654554711729E-2</c:v>
                </c:pt>
                <c:pt idx="29">
                  <c:v>2.7912500845991409E-2</c:v>
                </c:pt>
                <c:pt idx="30">
                  <c:v>3.667839412995362E-2</c:v>
                </c:pt>
                <c:pt idx="31">
                  <c:v>4.7532518548608807E-2</c:v>
                </c:pt>
                <c:pt idx="32">
                  <c:v>6.0749161720556701E-2</c:v>
                </c:pt>
                <c:pt idx="33">
                  <c:v>7.6570009734742317E-2</c:v>
                </c:pt>
                <c:pt idx="34">
                  <c:v>9.518007986163346E-2</c:v>
                </c:pt>
                <c:pt idx="35">
                  <c:v>0.11668160036602157</c:v>
                </c:pt>
                <c:pt idx="36">
                  <c:v>0.14106771739328908</c:v>
                </c:pt>
                <c:pt idx="37">
                  <c:v>0.16819839635435682</c:v>
                </c:pt>
                <c:pt idx="38">
                  <c:v>0.19778120212145192</c:v>
                </c:pt>
                <c:pt idx="39">
                  <c:v>0.2293597060532393</c:v>
                </c:pt>
                <c:pt idx="40">
                  <c:v>0.26231201537401122</c:v>
                </c:pt>
                <c:pt idx="41">
                  <c:v>0.29586132286154604</c:v>
                </c:pt>
                <c:pt idx="42">
                  <c:v>0.32909944888366083</c:v>
                </c:pt>
                <c:pt idx="43">
                  <c:v>0.361023161474819</c:v>
                </c:pt>
                <c:pt idx="44">
                  <c:v>0.39058173000049884</c:v>
                </c:pt>
                <c:pt idx="45">
                  <c:v>0.41673284805446192</c:v>
                </c:pt>
                <c:pt idx="46">
                  <c:v>0.43850292359506593</c:v>
                </c:pt>
                <c:pt idx="47">
                  <c:v>0.45504694401087509</c:v>
                </c:pt>
                <c:pt idx="48">
                  <c:v>0.46570281238686317</c:v>
                </c:pt>
                <c:pt idx="49">
                  <c:v>0.47003529342785944</c:v>
                </c:pt>
                <c:pt idx="50">
                  <c:v>0.46786550543392069</c:v>
                </c:pt>
                <c:pt idx="51">
                  <c:v>0.45928317340728742</c:v>
                </c:pt>
                <c:pt idx="52">
                  <c:v>0.44464047362342363</c:v>
                </c:pt>
                <c:pt idx="53">
                  <c:v>0.42452805815285793</c:v>
                </c:pt>
                <c:pt idx="54">
                  <c:v>0.39973553396848466</c:v>
                </c:pt>
                <c:pt idx="55">
                  <c:v>0.37120008122633552</c:v>
                </c:pt>
                <c:pt idx="56">
                  <c:v>0.33994786568104446</c:v>
                </c:pt>
                <c:pt idx="57">
                  <c:v>0.30703333139918837</c:v>
                </c:pt>
                <c:pt idx="58">
                  <c:v>0.27348132826957205</c:v>
                </c:pt>
                <c:pt idx="59">
                  <c:v>0.2402363860289409</c:v>
                </c:pt>
                <c:pt idx="60">
                  <c:v>0.20812240753154615</c:v>
                </c:pt>
                <c:pt idx="61">
                  <c:v>0.17781477557172073</c:v>
                </c:pt>
                <c:pt idx="62">
                  <c:v>0.14982552236305358</c:v>
                </c:pt>
                <c:pt idx="63">
                  <c:v>0.12450096132240532</c:v>
                </c:pt>
                <c:pt idx="64">
                  <c:v>0.10203015791040425</c:v>
                </c:pt>
                <c:pt idx="65">
                  <c:v>8.2461904818584827E-2</c:v>
                </c:pt>
                <c:pt idx="66">
                  <c:v>6.5727500316870441E-2</c:v>
                </c:pt>
                <c:pt idx="67">
                  <c:v>5.16665923868425E-2</c:v>
                </c:pt>
                <c:pt idx="68">
                  <c:v>4.0053592212178295E-2</c:v>
                </c:pt>
                <c:pt idx="69">
                  <c:v>3.0622600914242487E-2</c:v>
                </c:pt>
                <c:pt idx="70">
                  <c:v>2.3089345732782745E-2</c:v>
                </c:pt>
                <c:pt idx="71">
                  <c:v>1.7169202732841192E-2</c:v>
                </c:pt>
                <c:pt idx="72">
                  <c:v>1.2590923362052458E-2</c:v>
                </c:pt>
                <c:pt idx="73">
                  <c:v>9.106132848932677E-3</c:v>
                </c:pt>
                <c:pt idx="74">
                  <c:v>6.4950026568476515E-3</c:v>
                </c:pt>
                <c:pt idx="75">
                  <c:v>4.568710441179645E-3</c:v>
                </c:pt>
                <c:pt idx="76">
                  <c:v>3.1693987659461372E-3</c:v>
                </c:pt>
                <c:pt idx="77">
                  <c:v>2.168348504415149E-3</c:v>
                </c:pt>
                <c:pt idx="78">
                  <c:v>1.463019904504783E-3</c:v>
                </c:pt>
                <c:pt idx="79">
                  <c:v>9.7350981505563302E-4</c:v>
                </c:pt>
                <c:pt idx="80">
                  <c:v>6.3885071313540126E-4</c:v>
                </c:pt>
                <c:pt idx="81">
                  <c:v>4.1345417627405937E-4</c:v>
                </c:pt>
                <c:pt idx="82">
                  <c:v>2.6389084995445336E-4</c:v>
                </c:pt>
                <c:pt idx="83">
                  <c:v>1.6610787810491804E-4</c:v>
                </c:pt>
                <c:pt idx="84">
                  <c:v>1.0311576754162756E-4</c:v>
                </c:pt>
                <c:pt idx="85">
                  <c:v>6.3128995187286524E-5</c:v>
                </c:pt>
                <c:pt idx="86">
                  <c:v>3.8115500288447229E-5</c:v>
                </c:pt>
                <c:pt idx="87">
                  <c:v>2.2695686401474357E-5</c:v>
                </c:pt>
                <c:pt idx="88">
                  <c:v>1.3327661967599159E-5</c:v>
                </c:pt>
                <c:pt idx="89">
                  <c:v>7.7185116848182121E-6</c:v>
                </c:pt>
                <c:pt idx="90">
                  <c:v>4.4084113568267356E-6</c:v>
                </c:pt>
                <c:pt idx="91">
                  <c:v>2.4831308687302349E-6</c:v>
                </c:pt>
                <c:pt idx="92">
                  <c:v>1.3793867654802345E-6</c:v>
                </c:pt>
                <c:pt idx="93">
                  <c:v>7.5568612893329128E-7</c:v>
                </c:pt>
                <c:pt idx="94">
                  <c:v>4.0828722933091742E-7</c:v>
                </c:pt>
                <c:pt idx="95">
                  <c:v>2.1755000176195073E-7</c:v>
                </c:pt>
                <c:pt idx="96">
                  <c:v>1.1431976841681189E-7</c:v>
                </c:pt>
                <c:pt idx="97">
                  <c:v>5.9245112786729675E-8</c:v>
                </c:pt>
                <c:pt idx="98">
                  <c:v>3.0279777172615305E-8</c:v>
                </c:pt>
                <c:pt idx="99">
                  <c:v>1.5262362659051862E-8</c:v>
                </c:pt>
                <c:pt idx="100">
                  <c:v>7.5868205629954428E-9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ncdf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[0]!ncdf</c:f>
              <c:numCache>
                <c:formatCode>General</c:formatCode>
                <c:ptCount val="101"/>
                <c:pt idx="0">
                  <c:v>3.437040041465167E-9</c:v>
                </c:pt>
                <c:pt idx="1">
                  <c:v>6.8888383886189786E-9</c:v>
                </c:pt>
                <c:pt idx="2">
                  <c:v>1.3621834660249021E-8</c:v>
                </c:pt>
                <c:pt idx="3">
                  <c:v>2.6574140887802855E-8</c:v>
                </c:pt>
                <c:pt idx="4">
                  <c:v>5.1147335033974173E-8</c:v>
                </c:pt>
                <c:pt idx="5">
                  <c:v>9.7125529341379746E-8</c:v>
                </c:pt>
                <c:pt idx="6">
                  <c:v>1.8196891743427202E-7</c:v>
                </c:pt>
                <c:pt idx="7">
                  <c:v>3.3637339674763567E-7</c:v>
                </c:pt>
                <c:pt idx="8">
                  <c:v>6.1349960017720306E-7</c:v>
                </c:pt>
                <c:pt idx="9">
                  <c:v>1.1040358424141417E-6</c:v>
                </c:pt>
                <c:pt idx="10">
                  <c:v>1.9603643926502379E-6</c:v>
                </c:pt>
                <c:pt idx="11">
                  <c:v>3.4346633864257292E-6</c:v>
                </c:pt>
                <c:pt idx="12">
                  <c:v>5.9379267369208399E-6</c:v>
                </c:pt>
                <c:pt idx="13">
                  <c:v>1.0129753677645681E-5</c:v>
                </c:pt>
                <c:pt idx="14">
                  <c:v>1.7052461216082726E-5</c:v>
                </c:pt>
                <c:pt idx="15">
                  <c:v>2.8327666707850252E-5</c:v>
                </c:pt>
                <c:pt idx="16">
                  <c:v>4.6438932026160451E-5</c:v>
                </c:pt>
                <c:pt idx="17">
                  <c:v>7.5130149028268534E-5</c:v>
                </c:pt>
                <c:pt idx="18">
                  <c:v>1.199556345671815E-4</c:v>
                </c:pt>
                <c:pt idx="19">
                  <c:v>1.8902363669015543E-4</c:v>
                </c:pt>
                <c:pt idx="20">
                  <c:v>2.9397900284716671E-4</c:v>
                </c:pt>
                <c:pt idx="21">
                  <c:v>4.5127159502306169E-4</c:v>
                </c:pt>
                <c:pt idx="22">
                  <c:v>6.837527541089794E-4</c:v>
                </c:pt>
                <c:pt idx="23">
                  <c:v>1.0226305623681764E-3</c:v>
                </c:pt>
                <c:pt idx="24">
                  <c:v>1.5097936510474752E-3</c:v>
                </c:pt>
                <c:pt idx="25">
                  <c:v>2.200481002527066E-3</c:v>
                </c:pt>
                <c:pt idx="26">
                  <c:v>3.1662305551806158E-3</c:v>
                </c:pt>
                <c:pt idx="27">
                  <c:v>4.4979827366486425E-3</c:v>
                </c:pt>
                <c:pt idx="28">
                  <c:v>6.3091485395969649E-3</c:v>
                </c:pt>
                <c:pt idx="29">
                  <c:v>8.738379999018886E-3</c:v>
                </c:pt>
                <c:pt idx="30">
                  <c:v>1.1951711127894171E-2</c:v>
                </c:pt>
                <c:pt idx="31">
                  <c:v>1.6143679195266492E-2</c:v>
                </c:pt>
                <c:pt idx="32">
                  <c:v>2.1537001230033159E-2</c:v>
                </c:pt>
                <c:pt idx="33">
                  <c:v>2.8380381049400383E-2</c:v>
                </c:pt>
                <c:pt idx="34">
                  <c:v>3.6944069202113072E-2</c:v>
                </c:pt>
                <c:pt idx="35">
                  <c:v>4.7512900186882034E-2</c:v>
                </c:pt>
                <c:pt idx="36">
                  <c:v>6.0376691115162584E-2</c:v>
                </c:pt>
                <c:pt idx="37">
                  <c:v>7.5818099411116724E-2</c:v>
                </c:pt>
                <c:pt idx="38">
                  <c:v>9.4098291512360543E-2</c:v>
                </c:pt>
                <c:pt idx="39">
                  <c:v>0.11544104856560938</c:v>
                </c:pt>
                <c:pt idx="40">
                  <c:v>0.1400162001061811</c:v>
                </c:pt>
                <c:pt idx="41">
                  <c:v>0.1679234992663976</c:v>
                </c:pt>
                <c:pt idx="42">
                  <c:v>0.19917819908999618</c:v>
                </c:pt>
                <c:pt idx="43">
                  <c:v>0.23369962916910997</c:v>
                </c:pt>
                <c:pt idx="44">
                  <c:v>0.27130398448337512</c:v>
                </c:pt>
                <c:pt idx="45">
                  <c:v>0.31170231708788843</c:v>
                </c:pt>
                <c:pt idx="46">
                  <c:v>0.35450437574156468</c:v>
                </c:pt>
                <c:pt idx="47">
                  <c:v>0.39922849533890892</c:v>
                </c:pt>
                <c:pt idx="48">
                  <c:v>0.4453172388022601</c:v>
                </c:pt>
                <c:pt idx="49">
                  <c:v>0.49215799108738634</c:v>
                </c:pt>
                <c:pt idx="50">
                  <c:v>0.5391072542633486</c:v>
                </c:pt>
                <c:pt idx="51">
                  <c:v>0.58551704670180216</c:v>
                </c:pt>
                <c:pt idx="52">
                  <c:v>0.6307616096276677</c:v>
                </c:pt>
                <c:pt idx="53">
                  <c:v>0.67426259492032903</c:v>
                </c:pt>
                <c:pt idx="54">
                  <c:v>0.71551105270225679</c:v>
                </c:pt>
                <c:pt idx="55">
                  <c:v>0.75408483827835626</c:v>
                </c:pt>
                <c:pt idx="56">
                  <c:v>0.78966047915550108</c:v>
                </c:pt>
                <c:pt idx="57">
                  <c:v>0.82201903463938053</c:v>
                </c:pt>
                <c:pt idx="58">
                  <c:v>0.8510459871231203</c:v>
                </c:pt>
                <c:pt idx="59">
                  <c:v>0.87672567135600432</c:v>
                </c:pt>
                <c:pt idx="60">
                  <c:v>0.89913112989631394</c:v>
                </c:pt>
                <c:pt idx="61">
                  <c:v>0.91841054758371254</c:v>
                </c:pt>
                <c:pt idx="62">
                  <c:v>0.93477154988264299</c:v>
                </c:pt>
                <c:pt idx="63">
                  <c:v>0.9484646509808301</c:v>
                </c:pt>
                <c:pt idx="64">
                  <c:v>0.95976702402819636</c:v>
                </c:pt>
                <c:pt idx="65">
                  <c:v>0.96896756518996463</c:v>
                </c:pt>
                <c:pt idx="66">
                  <c:v>0.97635396851130229</c:v>
                </c:pt>
                <c:pt idx="67">
                  <c:v>0.98220225408289652</c:v>
                </c:pt>
                <c:pt idx="68">
                  <c:v>0.9867689282952028</c:v>
                </c:pt>
                <c:pt idx="69">
                  <c:v>0.9902857260411948</c:v>
                </c:pt>
                <c:pt idx="70">
                  <c:v>0.99295670616128739</c:v>
                </c:pt>
                <c:pt idx="71">
                  <c:v>0.99495735016618658</c:v>
                </c:pt>
                <c:pt idx="72">
                  <c:v>0.99643524956985763</c:v>
                </c:pt>
                <c:pt idx="73">
                  <c:v>0.99751195232230505</c:v>
                </c:pt>
                <c:pt idx="74">
                  <c:v>0.99828556336816709</c:v>
                </c:pt>
                <c:pt idx="75">
                  <c:v>0.9988337461459853</c:v>
                </c:pt>
                <c:pt idx="76">
                  <c:v>0.99921683895094049</c:v>
                </c:pt>
                <c:pt idx="77">
                  <c:v>0.99948087211676628</c:v>
                </c:pt>
                <c:pt idx="78">
                  <c:v>0.99966034087037814</c:v>
                </c:pt>
                <c:pt idx="79">
                  <c:v>0.9997806490298029</c:v>
                </c:pt>
                <c:pt idx="80">
                  <c:v>0.99986018749144967</c:v>
                </c:pt>
                <c:pt idx="81">
                  <c:v>0.99991204780711773</c:v>
                </c:pt>
                <c:pt idx="82">
                  <c:v>0.9999453957451081</c:v>
                </c:pt>
                <c:pt idx="83">
                  <c:v>0.99996654420133968</c:v>
                </c:pt>
                <c:pt idx="84">
                  <c:v>0.99997977128828142</c:v>
                </c:pt>
                <c:pt idx="85">
                  <c:v>0.99998793007523878</c:v>
                </c:pt>
                <c:pt idx="86">
                  <c:v>0.99999289328717444</c:v>
                </c:pt>
                <c:pt idx="87">
                  <c:v>0.99999587095251719</c:v>
                </c:pt>
                <c:pt idx="88">
                  <c:v>0.99999763278569898</c:v>
                </c:pt>
                <c:pt idx="89">
                  <c:v>0.99999866087185763</c:v>
                </c:pt>
                <c:pt idx="90">
                  <c:v>0.99999925252893296</c:v>
                </c:pt>
                <c:pt idx="91">
                  <c:v>0.99999958833337033</c:v>
                </c:pt>
                <c:pt idx="92">
                  <c:v>0.99999977629907244</c:v>
                </c:pt>
                <c:pt idx="93">
                  <c:v>0.99999988006304719</c:v>
                </c:pt>
                <c:pt idx="94">
                  <c:v>0.99999993655549446</c:v>
                </c:pt>
                <c:pt idx="95">
                  <c:v>0.99999996688811787</c:v>
                </c:pt>
                <c:pt idx="96">
                  <c:v>0.99999998295032966</c:v>
                </c:pt>
                <c:pt idx="97">
                  <c:v>0.99999999133867901</c:v>
                </c:pt>
                <c:pt idx="98">
                  <c:v>0.99999999565907394</c:v>
                </c:pt>
                <c:pt idx="99">
                  <c:v>0.99999999785362736</c:v>
                </c:pt>
                <c:pt idx="100">
                  <c:v>0.99999999895299929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103"/>
  <sheetViews>
    <sheetView workbookViewId="0">
      <selection activeCell="C10" sqref="C10"/>
    </sheetView>
  </sheetViews>
  <sheetFormatPr defaultRowHeight="18" x14ac:dyDescent="0.35"/>
  <cols>
    <col min="1" max="1" width="3.58203125" customWidth="1"/>
    <col min="3" max="3" width="11.75" bestFit="1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1-SUM(pdf)*D17</f>
        <v>5.4997005830159651E-4</v>
      </c>
      <c r="K1" s="3">
        <f>1-SUM(npdf)*D17</f>
        <v>3.0788288585270607E-9</v>
      </c>
    </row>
    <row r="2" spans="2:12" ht="18.600000000000001" thickTop="1" x14ac:dyDescent="0.35">
      <c r="B2" s="1" t="s">
        <v>18</v>
      </c>
      <c r="C2">
        <v>0.1</v>
      </c>
      <c r="H2" t="s">
        <v>5</v>
      </c>
      <c r="I2" t="s">
        <v>6</v>
      </c>
      <c r="J2" t="s">
        <v>7</v>
      </c>
      <c r="K2" t="s">
        <v>12</v>
      </c>
      <c r="L2" t="s">
        <v>13</v>
      </c>
    </row>
    <row r="3" spans="2:12" x14ac:dyDescent="0.35">
      <c r="B3" s="1" t="s">
        <v>2</v>
      </c>
      <c r="C3">
        <v>0.1</v>
      </c>
      <c r="H3" cm="1">
        <f t="array" ref="H3:H103">_xlfn.SEQUENCE(1+(C17-B17)/D17,1,B17,D17)</f>
        <v>-5</v>
      </c>
      <c r="I3" cm="1">
        <f t="array" ref="I3:I103">_xlfn.MAP(x,_xlfn.LAMBDA(_xlpm.x,_xll.VARIATE.PDF(Johnson,_xlpm.x,s)))</f>
        <v>4.5399836433269091E-4</v>
      </c>
      <c r="J3" cm="1">
        <f t="array" ref="J3:J103">_xlfn.MAP(x,_xlfn.LAMBDA(_xlpm.x,_xll.VARIATE.CDF(Johnson,_xlpm.x,s)))</f>
        <v>4.2047300610986715E-4</v>
      </c>
      <c r="K3" cm="1">
        <f t="array" ref="K3:K103">_xlfn.MAP(x,_xlfn.LAMBDA(_xlpm.x,_xll.VARIATE.PDF(Normal,_xlpm.x,s)))</f>
        <v>2.4129955889966093E-8</v>
      </c>
      <c r="L3" cm="1">
        <f t="array" ref="L3:L103">_xlfn.MAP(x,_xlfn.LAMBDA(_xlpm.x,_xll.VARIATE.CDF(Normal,_xlpm.x,s)))</f>
        <v>3.437040041465167E-9</v>
      </c>
    </row>
    <row r="4" spans="2:12" x14ac:dyDescent="0.35">
      <c r="B4" s="1" t="s">
        <v>3</v>
      </c>
      <c r="C4">
        <v>1.5</v>
      </c>
      <c r="H4">
        <v>-4.9000000000000004</v>
      </c>
      <c r="I4">
        <v>5.1211821774760813E-4</v>
      </c>
      <c r="J4">
        <v>4.6871468417442053E-4</v>
      </c>
      <c r="K4">
        <v>4.7431684654640798E-8</v>
      </c>
      <c r="L4">
        <v>6.8888383886189786E-9</v>
      </c>
    </row>
    <row r="5" spans="2:12" x14ac:dyDescent="0.35">
      <c r="B5" s="1" t="s">
        <v>0</v>
      </c>
      <c r="C5">
        <v>-0.1</v>
      </c>
      <c r="H5">
        <v>-4.8000000000000007</v>
      </c>
      <c r="I5">
        <v>5.7852629168763541E-4</v>
      </c>
      <c r="J5">
        <v>5.2317271261348441E-4</v>
      </c>
      <c r="K5">
        <v>9.1949531688809475E-8</v>
      </c>
      <c r="L5">
        <v>1.3621834660249021E-8</v>
      </c>
    </row>
    <row r="6" spans="2:12" x14ac:dyDescent="0.35">
      <c r="B6" s="1" t="s">
        <v>1</v>
      </c>
      <c r="C6">
        <v>1</v>
      </c>
      <c r="H6">
        <v>-4.7000000000000011</v>
      </c>
      <c r="I6">
        <v>6.5452935795671087E-4</v>
      </c>
      <c r="J6">
        <v>5.8473952524562556E-4</v>
      </c>
      <c r="K6">
        <v>1.7579213595838451E-7</v>
      </c>
      <c r="L6">
        <v>2.6574140887802855E-8</v>
      </c>
    </row>
    <row r="7" spans="2:12" x14ac:dyDescent="0.35">
      <c r="B7" s="1" t="s">
        <v>4</v>
      </c>
      <c r="C7" s="2" cm="1">
        <f t="array" ref="C7">_xll.\VARIATE.JOHNSON(gamma, delta, lambda, xi)</f>
        <v>2046863984336</v>
      </c>
      <c r="D7" s="2"/>
      <c r="E7" s="2"/>
      <c r="H7">
        <v>-4.6000000000000014</v>
      </c>
      <c r="I7">
        <v>7.4166034456623633E-4</v>
      </c>
      <c r="J7">
        <v>6.5444921734547634E-4</v>
      </c>
      <c r="K7">
        <v>3.3145022194775128E-7</v>
      </c>
      <c r="L7">
        <v>5.1147335033974173E-8</v>
      </c>
    </row>
    <row r="8" spans="2:12" x14ac:dyDescent="0.35">
      <c r="B8" s="4" t="s">
        <v>8</v>
      </c>
      <c r="H8">
        <v>-4.5000000000000018</v>
      </c>
      <c r="I8">
        <v>8.4172099301256791E-4</v>
      </c>
      <c r="J8">
        <v>7.3350222853063585E-4</v>
      </c>
      <c r="K8">
        <v>6.1631982102863674E-7</v>
      </c>
      <c r="L8">
        <v>9.7125529341379746E-8</v>
      </c>
    </row>
    <row r="9" spans="2:12" x14ac:dyDescent="0.35">
      <c r="B9">
        <v>1</v>
      </c>
      <c r="C9" cm="1">
        <f t="array" ref="C9">_xll.JOHNSON.MOMENT(Johnson,B9)</f>
        <v>-0.18331827652210433</v>
      </c>
      <c r="H9">
        <v>-4.4000000000000021</v>
      </c>
      <c r="I9">
        <v>9.5683322055249427E-4</v>
      </c>
      <c r="J9">
        <v>8.2329471234382501E-4</v>
      </c>
      <c r="K9">
        <v>1.1302197849724961E-6</v>
      </c>
      <c r="L9">
        <v>1.8196891743427202E-7</v>
      </c>
    </row>
    <row r="10" spans="2:12" x14ac:dyDescent="0.35">
      <c r="B10">
        <v>2</v>
      </c>
      <c r="C10" cm="1">
        <f t="array" ref="C10">_xll.JOHNSON.MOMENT(Johnson,B10)</f>
        <v>0.753703187708885</v>
      </c>
      <c r="H10">
        <v>-4.3000000000000025</v>
      </c>
      <c r="I10">
        <v>1.0895010941344631E-3</v>
      </c>
      <c r="J10">
        <v>9.2545355505402327E-4</v>
      </c>
      <c r="K10">
        <v>2.0440364018191555E-6</v>
      </c>
      <c r="L10">
        <v>3.3637339674763567E-7</v>
      </c>
    </row>
    <row r="11" spans="2:12" x14ac:dyDescent="0.35">
      <c r="B11">
        <v>3</v>
      </c>
      <c r="C11" cm="1">
        <f t="array" ref="C11">_xll.JOHNSON.MOMENT(Johnson,B11)</f>
        <v>-0.53104345500307115</v>
      </c>
      <c r="H11">
        <v>-4.2000000000000028</v>
      </c>
      <c r="I11">
        <v>1.2426857667214234E-3</v>
      </c>
      <c r="J11">
        <v>1.0418782182627373E-3</v>
      </c>
      <c r="K11">
        <v>3.6457198742106871E-6</v>
      </c>
      <c r="L11">
        <v>6.1349960017720306E-7</v>
      </c>
    </row>
    <row r="12" spans="2:12" x14ac:dyDescent="0.35">
      <c r="B12">
        <v>4</v>
      </c>
      <c r="C12" cm="1">
        <f t="array" ref="C12">_xll.JOHNSON.MOMENT(Johnson,B12)</f>
        <v>3.8482088381788087</v>
      </c>
      <c r="H12">
        <v>-4.1000000000000032</v>
      </c>
      <c r="I12">
        <v>1.4198962794959649E-3</v>
      </c>
      <c r="J12">
        <v>1.1747908416026576E-3</v>
      </c>
      <c r="K12">
        <v>6.4127884815149315E-6</v>
      </c>
      <c r="L12">
        <v>1.1040358424141417E-6</v>
      </c>
    </row>
    <row r="13" spans="2:12" x14ac:dyDescent="0.35">
      <c r="B13" s="1" t="s">
        <v>10</v>
      </c>
      <c r="C13">
        <f>C9</f>
        <v>-0.18331827652210433</v>
      </c>
      <c r="H13">
        <v>-4.0000000000000036</v>
      </c>
      <c r="I13">
        <v>1.625299822335634E-3</v>
      </c>
      <c r="J13">
        <v>1.3267963653426085E-3</v>
      </c>
      <c r="K13">
        <v>1.1124473987528957E-5</v>
      </c>
      <c r="L13">
        <v>1.9603643926502379E-6</v>
      </c>
    </row>
    <row r="14" spans="2:12" x14ac:dyDescent="0.35">
      <c r="B14" s="1" t="s">
        <v>11</v>
      </c>
      <c r="C14">
        <f>SQRT(C10-C9^2)</f>
        <v>0.84858564517781598</v>
      </c>
      <c r="H14">
        <v>-3.9000000000000035</v>
      </c>
      <c r="I14">
        <v>1.8638559044121114E-3</v>
      </c>
      <c r="J14">
        <v>1.5009548333401734E-3</v>
      </c>
      <c r="K14">
        <v>1.9031849904549581E-5</v>
      </c>
      <c r="L14">
        <v>3.4346633864257292E-6</v>
      </c>
    </row>
    <row r="15" spans="2:12" x14ac:dyDescent="0.35">
      <c r="B15" s="1" t="s">
        <v>9</v>
      </c>
      <c r="C15" s="2" cm="1">
        <f t="array" ref="C15">_xll.\VARIATE.NORMAL(mu, sigma)</f>
        <v>2047804073264</v>
      </c>
      <c r="D15" s="2"/>
      <c r="E15" s="2"/>
      <c r="H15">
        <v>-3.8000000000000034</v>
      </c>
      <c r="I15">
        <v>2.1414799598519774E-3</v>
      </c>
      <c r="J15">
        <v>1.7008685336363238E-3</v>
      </c>
      <c r="K15">
        <v>3.2110825670618461E-5</v>
      </c>
      <c r="L15">
        <v>5.9379267369208399E-6</v>
      </c>
    </row>
    <row r="16" spans="2:12" x14ac:dyDescent="0.35">
      <c r="H16">
        <v>-3.7000000000000033</v>
      </c>
      <c r="I16">
        <v>2.4652432537375711E-3</v>
      </c>
      <c r="J16">
        <v>1.9307872510138657E-3</v>
      </c>
      <c r="K16">
        <v>5.3430703369420841E-5</v>
      </c>
      <c r="L16">
        <v>1.0129753677645681E-5</v>
      </c>
    </row>
    <row r="17" spans="2:12" x14ac:dyDescent="0.35">
      <c r="B17">
        <v>-5</v>
      </c>
      <c r="C17">
        <v>5</v>
      </c>
      <c r="D17">
        <v>0.1</v>
      </c>
      <c r="H17">
        <v>-3.6000000000000032</v>
      </c>
      <c r="I17">
        <v>2.843617627810908E-3</v>
      </c>
      <c r="J17">
        <v>2.1957356729779831E-3</v>
      </c>
      <c r="K17">
        <v>8.7679741268153059E-5</v>
      </c>
      <c r="L17">
        <v>1.7052461216082726E-5</v>
      </c>
    </row>
    <row r="18" spans="2:12" x14ac:dyDescent="0.35">
      <c r="H18">
        <v>-3.5000000000000031</v>
      </c>
      <c r="I18">
        <v>3.2867757148734374E-3</v>
      </c>
      <c r="J18">
        <v>2.5016679451859702E-3</v>
      </c>
      <c r="K18">
        <v>1.4189809909383787E-4</v>
      </c>
      <c r="L18">
        <v>2.8327666707850252E-5</v>
      </c>
    </row>
    <row r="19" spans="2:12" x14ac:dyDescent="0.35">
      <c r="H19">
        <v>-3.400000000000003</v>
      </c>
      <c r="I19">
        <v>3.8069598556386285E-3</v>
      </c>
      <c r="J19">
        <v>2.8556555607303635E-3</v>
      </c>
      <c r="K19">
        <v>2.2647634381399296E-4</v>
      </c>
      <c r="L19">
        <v>4.6438932026160451E-5</v>
      </c>
    </row>
    <row r="20" spans="2:12" x14ac:dyDescent="0.35">
      <c r="H20">
        <v>-3.3000000000000029</v>
      </c>
      <c r="I20">
        <v>4.418936191114802E-3</v>
      </c>
      <c r="J20">
        <v>3.266116247183648E-3</v>
      </c>
      <c r="K20">
        <v>3.5648237506747424E-4</v>
      </c>
      <c r="L20">
        <v>7.5130149028268534E-5</v>
      </c>
    </row>
    <row r="21" spans="2:12" x14ac:dyDescent="0.35">
      <c r="B21" s="1" t="s">
        <v>14</v>
      </c>
      <c r="C21">
        <f ca="1">_xlfn.NORM.S.INV(RAND())</f>
        <v>-0.71470218777855732</v>
      </c>
      <c r="E21">
        <f t="array" aca="1" ref="E21:F21" ca="1">_xll.MONTE.STDEV(Z)</f>
        <v>0</v>
      </c>
      <c r="F21">
        <f ca="1"/>
        <v>0</v>
      </c>
      <c r="H21">
        <v>-3.2000000000000028</v>
      </c>
      <c r="I21">
        <v>5.1405544175295729E-3</v>
      </c>
      <c r="J21">
        <v>3.7430933562233037E-3</v>
      </c>
      <c r="K21">
        <v>5.5337843369258552E-4</v>
      </c>
      <c r="L21">
        <v>1.199556345671815E-4</v>
      </c>
    </row>
    <row r="22" spans="2:12" x14ac:dyDescent="0.35">
      <c r="B22" s="1" t="s">
        <v>15</v>
      </c>
      <c r="C22">
        <f ca="1">(Z-gamma)/delta</f>
        <v>-0.54313479185237157</v>
      </c>
      <c r="E22">
        <f t="array" aca="1" ref="E22:F22" ca="1">_xll.MONTE.STDEV(C22)</f>
        <v>0</v>
      </c>
      <c r="F22">
        <f ca="1"/>
        <v>0</v>
      </c>
      <c r="H22">
        <v>-3.1000000000000028</v>
      </c>
      <c r="I22">
        <v>5.9934386381301956E-3</v>
      </c>
      <c r="J22">
        <v>4.2985975482454086E-3</v>
      </c>
      <c r="K22">
        <v>8.4717932134422715E-4</v>
      </c>
      <c r="L22">
        <v>1.8902363669015543E-4</v>
      </c>
    </row>
    <row r="23" spans="2:12" x14ac:dyDescent="0.35">
      <c r="B23" s="1" t="s">
        <v>16</v>
      </c>
      <c r="C23">
        <f ca="1">SINH(C22)</f>
        <v>-0.57023515432115079</v>
      </c>
      <c r="E23">
        <f t="array" aca="1" ref="E23:F23" ca="1">_xll.MONTE.STDEV(C23)</f>
        <v>0</v>
      </c>
      <c r="F23">
        <f ca="1"/>
        <v>0</v>
      </c>
      <c r="H23">
        <v>-3.0000000000000027</v>
      </c>
      <c r="I23">
        <v>7.0038407971688699E-3</v>
      </c>
      <c r="J23">
        <v>4.9470254004463921E-3</v>
      </c>
      <c r="K23">
        <v>1.2790791308723813E-3</v>
      </c>
      <c r="L23">
        <v>2.9397900284716671E-4</v>
      </c>
    </row>
    <row r="24" spans="2:12" x14ac:dyDescent="0.35">
      <c r="B24">
        <v>1</v>
      </c>
      <c r="C24">
        <f ca="1">POWER($C$23,B24)</f>
        <v>-0.57023515432115079</v>
      </c>
      <c r="D24" cm="1">
        <f t="array" ref="D24">_xll.JOHNSON.Esinh_k(Johnson,B24)</f>
        <v>-8.3318276522104329E-2</v>
      </c>
      <c r="E24">
        <f t="array" aca="1" ref="E24:F24" ca="1">_xll.MONTE.STDEV(C24)</f>
        <v>0</v>
      </c>
      <c r="F24">
        <f ca="1"/>
        <v>0</v>
      </c>
      <c r="G24" t="e">
        <f ca="1">(D24-E24)/F24</f>
        <v>#DIV/0!</v>
      </c>
      <c r="H24">
        <v>-2.9000000000000026</v>
      </c>
      <c r="I24">
        <v>8.2036955008012603E-3</v>
      </c>
      <c r="J24">
        <v>5.7056730701632308E-3</v>
      </c>
      <c r="K24">
        <v>1.9045326811821897E-3</v>
      </c>
      <c r="L24">
        <v>4.5127159502306169E-4</v>
      </c>
    </row>
    <row r="25" spans="2:12" x14ac:dyDescent="0.35">
      <c r="B25">
        <v>2</v>
      </c>
      <c r="C25">
        <f ca="1">POWER($C$23,B25)</f>
        <v>0.32516813122366667</v>
      </c>
      <c r="D25" cm="1">
        <f t="array" ref="D25">_xll.JOHNSON.Esinh_k(Johnson,B25)</f>
        <v>0.72703953240446417</v>
      </c>
      <c r="E25">
        <f t="array" aca="1" ref="E25:F25" ca="1">_xll.MONTE.STDEV(C25)</f>
        <v>0</v>
      </c>
      <c r="F25">
        <f ca="1"/>
        <v>0</v>
      </c>
      <c r="G25" t="e">
        <f ca="1">(D25-E25)/F25</f>
        <v>#DIV/0!</v>
      </c>
      <c r="H25">
        <v>-2.8000000000000025</v>
      </c>
      <c r="I25">
        <v>9.6319237426882517E-3</v>
      </c>
      <c r="J25">
        <v>6.5953674494610981E-3</v>
      </c>
      <c r="K25">
        <v>2.7967161827415145E-3</v>
      </c>
      <c r="L25">
        <v>6.837527541089794E-4</v>
      </c>
    </row>
    <row r="26" spans="2:12" x14ac:dyDescent="0.35">
      <c r="B26">
        <v>3</v>
      </c>
      <c r="C26">
        <f ca="1">POWER($C$23,B26)</f>
        <v>-0.18542229948864777</v>
      </c>
      <c r="D26" cm="1">
        <f t="array" ref="D26">_xll.JOHNSON.Esinh_k(Johnson,B26)</f>
        <v>-0.30943204698606874</v>
      </c>
      <c r="E26">
        <f t="array" aca="1" ref="E26:F26" ca="1">_xll.MONTE.STDEV(C26)</f>
        <v>0</v>
      </c>
      <c r="F26">
        <f ca="1"/>
        <v>0</v>
      </c>
      <c r="G26" t="e">
        <f ca="1">(D26-E26)/F26</f>
        <v>#DIV/0!</v>
      </c>
      <c r="H26">
        <v>-2.7000000000000024</v>
      </c>
      <c r="I26">
        <v>1.1336043180833468E-2</v>
      </c>
      <c r="J26">
        <v>7.6412424937365997E-3</v>
      </c>
      <c r="K26">
        <v>4.0502078501963232E-3</v>
      </c>
      <c r="L26">
        <v>1.0226305623681764E-3</v>
      </c>
    </row>
    <row r="27" spans="2:12" x14ac:dyDescent="0.35">
      <c r="B27">
        <v>4</v>
      </c>
      <c r="C27">
        <f ca="1">POWER($C$23,B27)</f>
        <v>0.10573431356349171</v>
      </c>
      <c r="D27" cm="1">
        <f t="array" ref="D27">_xll.JOHNSON.Esinh_k(Johnson,B27)</f>
        <v>3.6803803743340247</v>
      </c>
      <c r="E27">
        <f t="array" aca="1" ref="E27:F27" ca="1">_xll.MONTE.STDEV(C27)</f>
        <v>0</v>
      </c>
      <c r="F27">
        <f ca="1"/>
        <v>0</v>
      </c>
      <c r="G27" t="e">
        <f ca="1">(D27-E27)/F27</f>
        <v>#DIV/0!</v>
      </c>
      <c r="H27">
        <v>-2.6000000000000023</v>
      </c>
      <c r="I27">
        <v>1.3374153962431681E-2</v>
      </c>
      <c r="J27">
        <v>8.8736947307866409E-3</v>
      </c>
      <c r="K27">
        <v>5.7846245512400349E-3</v>
      </c>
      <c r="L27">
        <v>1.5097936510474752E-3</v>
      </c>
    </row>
    <row r="28" spans="2:12" x14ac:dyDescent="0.35">
      <c r="H28">
        <v>-2.5000000000000022</v>
      </c>
      <c r="I28">
        <v>1.5817381060070058E-2</v>
      </c>
      <c r="J28">
        <v>1.0329559453804926E-2</v>
      </c>
      <c r="K28">
        <v>8.1478306098394133E-3</v>
      </c>
      <c r="L28">
        <v>2.200481002527066E-3</v>
      </c>
    </row>
    <row r="29" spans="2:12" x14ac:dyDescent="0.35">
      <c r="B29" s="1" t="s">
        <v>17</v>
      </c>
      <c r="C29" cm="1">
        <f t="array" aca="1" ref="C29" ca="1">_xll.JOHNSON.X(Johnson,Z)</f>
        <v>-0.67023515432115066</v>
      </c>
      <c r="D29">
        <f>mu</f>
        <v>-0.18331827652210433</v>
      </c>
      <c r="E29" t="e">
        <f t="array" aca="1" ref="E29:F29" ca="1">_xll.MONTE.STDEV(C29)</f>
        <v>#VALUE!</v>
      </c>
      <c r="F29" t="e">
        <f ca="1"/>
        <v>#VALUE!</v>
      </c>
      <c r="G29" t="e">
        <f ca="1">(D29-E29)/F29</f>
        <v>#VALUE!</v>
      </c>
      <c r="H29">
        <v>-2.4000000000000021</v>
      </c>
      <c r="I29">
        <v>1.8752865321856195E-2</v>
      </c>
      <c r="J29">
        <v>1.2053557774557189E-2</v>
      </c>
      <c r="K29">
        <v>1.1318210229330824E-2</v>
      </c>
      <c r="L29">
        <v>3.1662305551806158E-3</v>
      </c>
    </row>
    <row r="30" spans="2:12" x14ac:dyDescent="0.35">
      <c r="H30">
        <v>-2.300000000000002</v>
      </c>
      <c r="I30">
        <v>2.2287403328615518E-2</v>
      </c>
      <c r="J30">
        <v>1.4100074371410087E-2</v>
      </c>
      <c r="K30">
        <v>1.5505382026789284E-2</v>
      </c>
      <c r="L30">
        <v>4.4979827366486425E-3</v>
      </c>
    </row>
    <row r="31" spans="2:12" x14ac:dyDescent="0.35">
      <c r="H31">
        <v>-2.200000000000002</v>
      </c>
      <c r="I31">
        <v>2.6551835924275985E-2</v>
      </c>
      <c r="J31">
        <v>1.6535335860321854E-2</v>
      </c>
      <c r="K31">
        <v>2.0948654554711729E-2</v>
      </c>
      <c r="L31">
        <v>6.3091485395969649E-3</v>
      </c>
    </row>
    <row r="32" spans="2:12" x14ac:dyDescent="0.35">
      <c r="H32">
        <v>-2.1000000000000019</v>
      </c>
      <c r="I32">
        <v>3.1706268651791748E-2</v>
      </c>
      <c r="J32">
        <v>1.9440069055922549E-2</v>
      </c>
      <c r="K32">
        <v>2.7912500845991409E-2</v>
      </c>
      <c r="L32">
        <v>8.738379999018886E-3</v>
      </c>
    </row>
    <row r="33" spans="8:12" x14ac:dyDescent="0.35">
      <c r="H33">
        <v>-2.0000000000000018</v>
      </c>
      <c r="I33">
        <v>3.7946160369435343E-2</v>
      </c>
      <c r="J33">
        <v>2.2912724696017739E-2</v>
      </c>
      <c r="K33">
        <v>3.667839412995362E-2</v>
      </c>
      <c r="L33">
        <v>1.1951711127894171E-2</v>
      </c>
    </row>
    <row r="34" spans="8:12" x14ac:dyDescent="0.35">
      <c r="H34">
        <v>-1.9000000000000017</v>
      </c>
      <c r="I34">
        <v>4.5509216377232126E-2</v>
      </c>
      <c r="J34">
        <v>2.7073351399755086E-2</v>
      </c>
      <c r="K34">
        <v>4.7532518548608807E-2</v>
      </c>
      <c r="L34">
        <v>1.6143679195266492E-2</v>
      </c>
    </row>
    <row r="35" spans="8:12" x14ac:dyDescent="0.35">
      <c r="H35">
        <v>-1.8000000000000016</v>
      </c>
      <c r="I35">
        <v>5.4682833672723648E-2</v>
      </c>
      <c r="J35">
        <v>3.2068189760577293E-2</v>
      </c>
      <c r="K35">
        <v>6.0749161720556701E-2</v>
      </c>
      <c r="L35">
        <v>2.1537001230033159E-2</v>
      </c>
    </row>
    <row r="36" spans="8:12" x14ac:dyDescent="0.35">
      <c r="H36">
        <v>-1.7000000000000015</v>
      </c>
      <c r="I36">
        <v>6.5811514016871256E-2</v>
      </c>
      <c r="J36">
        <v>3.8075016121317418E-2</v>
      </c>
      <c r="K36">
        <v>7.6570009734742317E-2</v>
      </c>
      <c r="L36">
        <v>2.8380381049400383E-2</v>
      </c>
    </row>
    <row r="37" spans="8:12" x14ac:dyDescent="0.35">
      <c r="H37">
        <v>-1.6000000000000014</v>
      </c>
      <c r="I37">
        <v>7.9303106330023757E-2</v>
      </c>
      <c r="J37">
        <v>4.5309181693160505E-2</v>
      </c>
      <c r="K37">
        <v>9.518007986163346E-2</v>
      </c>
      <c r="L37">
        <v>3.6944069202113072E-2</v>
      </c>
    </row>
    <row r="38" spans="8:12" x14ac:dyDescent="0.35">
      <c r="H38">
        <v>-1.5000000000000013</v>
      </c>
      <c r="I38">
        <v>9.5631856999947168E-2</v>
      </c>
      <c r="J38">
        <v>5.4030137936078082E-2</v>
      </c>
      <c r="K38">
        <v>0.11668160036602157</v>
      </c>
      <c r="L38">
        <v>4.7512900186882034E-2</v>
      </c>
    </row>
    <row r="39" spans="8:12" x14ac:dyDescent="0.35">
      <c r="H39">
        <v>-1.4000000000000012</v>
      </c>
      <c r="I39">
        <v>0.11533490846887444</v>
      </c>
      <c r="J39">
        <v>6.4547974393468432E-2</v>
      </c>
      <c r="K39">
        <v>0.14106771739328908</v>
      </c>
      <c r="L39">
        <v>6.0376691115162584E-2</v>
      </c>
    </row>
    <row r="40" spans="8:12" x14ac:dyDescent="0.35">
      <c r="H40">
        <v>-1.3000000000000012</v>
      </c>
      <c r="I40">
        <v>0.13899698174264619</v>
      </c>
      <c r="J40">
        <v>7.7229068980227855E-2</v>
      </c>
      <c r="K40">
        <v>0.16819839635435682</v>
      </c>
      <c r="L40">
        <v>7.5818099411116724E-2</v>
      </c>
    </row>
    <row r="41" spans="8:12" x14ac:dyDescent="0.35">
      <c r="H41">
        <v>-1.2000000000000011</v>
      </c>
      <c r="I41">
        <v>0.16721550635297847</v>
      </c>
      <c r="J41">
        <v>9.2499304803588034E-2</v>
      </c>
      <c r="K41">
        <v>0.19778120212145192</v>
      </c>
      <c r="L41">
        <v>9.4098291512360543E-2</v>
      </c>
    </row>
    <row r="42" spans="8:12" x14ac:dyDescent="0.35">
      <c r="H42">
        <v>-1.100000000000001</v>
      </c>
      <c r="I42">
        <v>0.20053573830560054</v>
      </c>
      <c r="J42">
        <v>0.11084239711217125</v>
      </c>
      <c r="K42">
        <v>0.2293597060532393</v>
      </c>
      <c r="L42">
        <v>0.11544104856560938</v>
      </c>
    </row>
    <row r="43" spans="8:12" x14ac:dyDescent="0.35">
      <c r="H43">
        <v>-1.0000000000000009</v>
      </c>
      <c r="I43">
        <v>0.23934344697746879</v>
      </c>
      <c r="J43">
        <v>0.1327897166111156</v>
      </c>
      <c r="K43">
        <v>0.26231201537401122</v>
      </c>
      <c r="L43">
        <v>0.1400162001061811</v>
      </c>
    </row>
    <row r="44" spans="8:12" x14ac:dyDescent="0.35">
      <c r="H44">
        <v>-0.90000000000000091</v>
      </c>
      <c r="I44">
        <v>0.28370383266135807</v>
      </c>
      <c r="J44">
        <v>0.15889676819044174</v>
      </c>
      <c r="K44">
        <v>0.29586132286154604</v>
      </c>
      <c r="L44">
        <v>0.1679234992663976</v>
      </c>
    </row>
    <row r="45" spans="8:12" x14ac:dyDescent="0.35">
      <c r="H45">
        <v>-0.80000000000000093</v>
      </c>
      <c r="I45">
        <v>0.33314353279466052</v>
      </c>
      <c r="J45">
        <v>0.18970067882141106</v>
      </c>
      <c r="K45">
        <v>0.32909944888366083</v>
      </c>
      <c r="L45">
        <v>0.19917819908999618</v>
      </c>
    </row>
    <row r="46" spans="8:12" x14ac:dyDescent="0.35">
      <c r="H46">
        <v>-0.70000000000000095</v>
      </c>
      <c r="I46">
        <v>0.38639348936483231</v>
      </c>
      <c r="J46">
        <v>0.22565364994386311</v>
      </c>
      <c r="K46">
        <v>0.361023161474819</v>
      </c>
      <c r="L46">
        <v>0.23369962916910997</v>
      </c>
    </row>
    <row r="47" spans="8:12" x14ac:dyDescent="0.35">
      <c r="H47">
        <v>-0.60000000000000098</v>
      </c>
      <c r="I47">
        <v>0.44114844502398848</v>
      </c>
      <c r="J47">
        <v>0.26703086079299182</v>
      </c>
      <c r="K47">
        <v>0.39058173000049884</v>
      </c>
      <c r="L47">
        <v>0.27130398448337512</v>
      </c>
    </row>
    <row r="48" spans="8:12" x14ac:dyDescent="0.35">
      <c r="H48">
        <v>-0.500000000000001</v>
      </c>
      <c r="I48">
        <v>0.49394968253813593</v>
      </c>
      <c r="J48">
        <v>0.31381938239430635</v>
      </c>
      <c r="K48">
        <v>0.41673284805446192</v>
      </c>
      <c r="L48">
        <v>0.31170231708788843</v>
      </c>
    </row>
    <row r="49" spans="8:12" x14ac:dyDescent="0.35">
      <c r="H49">
        <v>-0.40000000000000102</v>
      </c>
      <c r="I49">
        <v>0.54033731014439135</v>
      </c>
      <c r="J49">
        <v>0.36560757076051598</v>
      </c>
      <c r="K49">
        <v>0.43850292359506593</v>
      </c>
      <c r="L49">
        <v>0.35450437574156468</v>
      </c>
    </row>
    <row r="50" spans="8:12" x14ac:dyDescent="0.35">
      <c r="H50">
        <v>-0.30000000000000104</v>
      </c>
      <c r="I50">
        <v>0.57539832144528535</v>
      </c>
      <c r="J50">
        <v>0.42150877521786989</v>
      </c>
      <c r="K50">
        <v>0.45504694401087509</v>
      </c>
      <c r="L50">
        <v>0.39922849533890892</v>
      </c>
    </row>
    <row r="51" spans="8:12" x14ac:dyDescent="0.35">
      <c r="H51">
        <v>-0.20000000000000104</v>
      </c>
      <c r="I51">
        <v>0.59470715122605933</v>
      </c>
      <c r="J51">
        <v>0.48016036015686281</v>
      </c>
      <c r="K51">
        <v>0.46570281238686317</v>
      </c>
      <c r="L51">
        <v>0.4453172388022601</v>
      </c>
    </row>
    <row r="52" spans="8:12" x14ac:dyDescent="0.35">
      <c r="H52">
        <v>-0.10000000000000103</v>
      </c>
      <c r="I52">
        <v>0.59542882121551766</v>
      </c>
      <c r="J52">
        <v>0.53982783727702832</v>
      </c>
      <c r="K52">
        <v>0.47003529342785944</v>
      </c>
      <c r="L52">
        <v>0.49215799108738634</v>
      </c>
    </row>
    <row r="53" spans="8:12" x14ac:dyDescent="0.35">
      <c r="H53">
        <v>-1.0269562977782698E-15</v>
      </c>
      <c r="I53">
        <v>0.57715962684987532</v>
      </c>
      <c r="J53">
        <v>0.59861008809060445</v>
      </c>
      <c r="K53">
        <v>0.46786550543392069</v>
      </c>
      <c r="L53">
        <v>0.5391072542633486</v>
      </c>
    </row>
    <row r="54" spans="8:12" x14ac:dyDescent="0.35">
      <c r="H54">
        <v>9.9999999999998979E-2</v>
      </c>
      <c r="I54">
        <v>0.54210271839214386</v>
      </c>
      <c r="J54">
        <v>0.65469786778660533</v>
      </c>
      <c r="K54">
        <v>0.45928317340728742</v>
      </c>
      <c r="L54">
        <v>0.58551704670180216</v>
      </c>
    </row>
    <row r="55" spans="8:12" x14ac:dyDescent="0.35">
      <c r="H55">
        <v>0.19999999999999898</v>
      </c>
      <c r="I55">
        <v>0.49447256967407777</v>
      </c>
      <c r="J55">
        <v>0.70661049867299153</v>
      </c>
      <c r="K55">
        <v>0.44464047362342363</v>
      </c>
      <c r="L55">
        <v>0.6307616096276677</v>
      </c>
    </row>
    <row r="56" spans="8:12" x14ac:dyDescent="0.35">
      <c r="H56">
        <v>0.29999999999999899</v>
      </c>
      <c r="I56">
        <v>0.43940566781679591</v>
      </c>
      <c r="J56">
        <v>0.75334475505344645</v>
      </c>
      <c r="K56">
        <v>0.42452805815285793</v>
      </c>
      <c r="L56">
        <v>0.67426259492032903</v>
      </c>
    </row>
    <row r="57" spans="8:12" x14ac:dyDescent="0.35">
      <c r="H57">
        <v>0.39999999999999902</v>
      </c>
      <c r="I57">
        <v>0.38184618915061219</v>
      </c>
      <c r="J57">
        <v>0.79440968148262048</v>
      </c>
      <c r="K57">
        <v>0.39973553396848466</v>
      </c>
      <c r="L57">
        <v>0.71551105270225679</v>
      </c>
    </row>
    <row r="58" spans="8:12" x14ac:dyDescent="0.35">
      <c r="H58">
        <v>0.499999999999999</v>
      </c>
      <c r="I58">
        <v>0.32577559423885932</v>
      </c>
      <c r="J58">
        <v>0.82976508640009961</v>
      </c>
      <c r="K58">
        <v>0.37120008122633552</v>
      </c>
      <c r="L58">
        <v>0.75408483827835626</v>
      </c>
    </row>
    <row r="59" spans="8:12" x14ac:dyDescent="0.35">
      <c r="H59">
        <v>0.59999999999999898</v>
      </c>
      <c r="I59">
        <v>0.27390284321552266</v>
      </c>
      <c r="J59">
        <v>0.85970610254397384</v>
      </c>
      <c r="K59">
        <v>0.33994786568104446</v>
      </c>
      <c r="L59">
        <v>0.78966047915550108</v>
      </c>
    </row>
    <row r="60" spans="8:12" x14ac:dyDescent="0.35">
      <c r="H60">
        <v>0.69999999999999896</v>
      </c>
      <c r="I60">
        <v>0.22772309026885401</v>
      </c>
      <c r="J60">
        <v>0.88473649070521498</v>
      </c>
      <c r="K60">
        <v>0.30703333139918837</v>
      </c>
      <c r="L60">
        <v>0.82201903463938053</v>
      </c>
    </row>
    <row r="61" spans="8:12" x14ac:dyDescent="0.35">
      <c r="H61">
        <v>0.79999999999999893</v>
      </c>
      <c r="I61">
        <v>0.18777406465475951</v>
      </c>
      <c r="J61">
        <v>0.90545912867964717</v>
      </c>
      <c r="K61">
        <v>0.27348132826957205</v>
      </c>
      <c r="L61">
        <v>0.8510459871231203</v>
      </c>
    </row>
    <row r="62" spans="8:12" x14ac:dyDescent="0.35">
      <c r="H62">
        <v>0.89999999999999891</v>
      </c>
      <c r="I62">
        <v>0.15394269159729695</v>
      </c>
      <c r="J62">
        <v>0.92249563844821658</v>
      </c>
      <c r="K62">
        <v>0.2402363860289409</v>
      </c>
      <c r="L62">
        <v>0.87672567135600432</v>
      </c>
    </row>
    <row r="63" spans="8:12" x14ac:dyDescent="0.35">
      <c r="H63">
        <v>0.99999999999999889</v>
      </c>
      <c r="I63">
        <v>0.12573535723614146</v>
      </c>
      <c r="J63">
        <v>0.93643532470665591</v>
      </c>
      <c r="K63">
        <v>0.20812240753154615</v>
      </c>
      <c r="L63">
        <v>0.89913112989631394</v>
      </c>
    </row>
    <row r="64" spans="8:12" x14ac:dyDescent="0.35">
      <c r="H64">
        <v>1.099999999999999</v>
      </c>
      <c r="I64">
        <v>0.10247924379988503</v>
      </c>
      <c r="J64">
        <v>0.9478077952472802</v>
      </c>
      <c r="K64">
        <v>0.17781477557172073</v>
      </c>
      <c r="L64">
        <v>0.91841054758371254</v>
      </c>
    </row>
    <row r="65" spans="8:12" x14ac:dyDescent="0.35">
      <c r="H65">
        <v>1.1999999999999991</v>
      </c>
      <c r="I65">
        <v>8.3454771452459969E-2</v>
      </c>
      <c r="J65">
        <v>0.95707218903654212</v>
      </c>
      <c r="K65">
        <v>0.14982552236305358</v>
      </c>
      <c r="L65">
        <v>0.93477154988264299</v>
      </c>
    </row>
    <row r="66" spans="8:12" x14ac:dyDescent="0.35">
      <c r="H66">
        <v>1.2999999999999992</v>
      </c>
      <c r="I66">
        <v>6.7973055423371204E-2</v>
      </c>
      <c r="J66">
        <v>0.96461676084963277</v>
      </c>
      <c r="K66">
        <v>0.12450096132240532</v>
      </c>
      <c r="L66">
        <v>0.9484646509808301</v>
      </c>
    </row>
    <row r="67" spans="8:12" x14ac:dyDescent="0.35">
      <c r="H67">
        <v>1.3999999999999992</v>
      </c>
      <c r="I67">
        <v>5.5414890241784878E-2</v>
      </c>
      <c r="J67">
        <v>0.97076415638537239</v>
      </c>
      <c r="K67">
        <v>0.10203015791040425</v>
      </c>
      <c r="L67">
        <v>0.95976702402819636</v>
      </c>
    </row>
    <row r="68" spans="8:12" x14ac:dyDescent="0.35">
      <c r="H68">
        <v>1.4999999999999993</v>
      </c>
      <c r="I68">
        <v>4.5245345804669039E-2</v>
      </c>
      <c r="J68">
        <v>0.97577926447744701</v>
      </c>
      <c r="K68">
        <v>8.2461904818584827E-2</v>
      </c>
      <c r="L68">
        <v>0.96896756518996463</v>
      </c>
    </row>
    <row r="69" spans="8:12" x14ac:dyDescent="0.35">
      <c r="H69">
        <v>1.5999999999999994</v>
      </c>
      <c r="I69">
        <v>3.7014277081999572E-2</v>
      </c>
      <c r="J69">
        <v>0.97987775432362723</v>
      </c>
      <c r="K69">
        <v>6.5727500316870441E-2</v>
      </c>
      <c r="L69">
        <v>0.97635396851130229</v>
      </c>
    </row>
    <row r="70" spans="8:12" x14ac:dyDescent="0.35">
      <c r="H70">
        <v>1.6999999999999995</v>
      </c>
      <c r="I70">
        <v>3.0349578854128156E-2</v>
      </c>
      <c r="J70">
        <v>0.98323425636184081</v>
      </c>
      <c r="K70">
        <v>5.16665923868425E-2</v>
      </c>
      <c r="L70">
        <v>0.98220225408289652</v>
      </c>
    </row>
    <row r="71" spans="8:12" x14ac:dyDescent="0.35">
      <c r="H71">
        <v>1.7999999999999996</v>
      </c>
      <c r="I71">
        <v>2.4947380161910032E-2</v>
      </c>
      <c r="J71">
        <v>0.98598968932458764</v>
      </c>
      <c r="K71">
        <v>4.0053592212178295E-2</v>
      </c>
      <c r="L71">
        <v>0.9867689282952028</v>
      </c>
    </row>
    <row r="72" spans="8:12" x14ac:dyDescent="0.35">
      <c r="H72">
        <v>1.8999999999999997</v>
      </c>
      <c r="I72">
        <v>2.0561569352483568E-2</v>
      </c>
      <c r="J72">
        <v>0.98825755897140199</v>
      </c>
      <c r="K72">
        <v>3.0622600914242487E-2</v>
      </c>
      <c r="L72">
        <v>0.9902857260411948</v>
      </c>
    </row>
    <row r="73" spans="8:12" x14ac:dyDescent="0.35">
      <c r="H73">
        <v>1.9999999999999998</v>
      </c>
      <c r="I73">
        <v>1.6993892996149909E-2</v>
      </c>
      <c r="J73">
        <v>0.99012923108926487</v>
      </c>
      <c r="K73">
        <v>2.3089345732782745E-2</v>
      </c>
      <c r="L73">
        <v>0.99295670616128739</v>
      </c>
    </row>
    <row r="74" spans="8:12" x14ac:dyDescent="0.35">
      <c r="H74">
        <v>2.0999999999999996</v>
      </c>
      <c r="I74">
        <v>1.4085184456303192E-2</v>
      </c>
      <c r="J74">
        <v>0.99167826820763394</v>
      </c>
      <c r="K74">
        <v>1.7169202732841192E-2</v>
      </c>
      <c r="L74">
        <v>0.99495735016618658</v>
      </c>
    </row>
    <row r="75" spans="8:12" x14ac:dyDescent="0.35">
      <c r="H75">
        <v>2.1999999999999997</v>
      </c>
      <c r="I75">
        <v>1.1707890250092369E-2</v>
      </c>
      <c r="J75">
        <v>0.99296395371698609</v>
      </c>
      <c r="K75">
        <v>1.2590923362052458E-2</v>
      </c>
      <c r="L75">
        <v>0.99643524956985763</v>
      </c>
    </row>
    <row r="76" spans="8:12" x14ac:dyDescent="0.35">
      <c r="H76">
        <v>2.2999999999999998</v>
      </c>
      <c r="I76">
        <v>9.7598597336093773E-3</v>
      </c>
      <c r="J76">
        <v>0.99403413258985318</v>
      </c>
      <c r="K76">
        <v>9.106132848932677E-3</v>
      </c>
      <c r="L76">
        <v>0.99751195232230505</v>
      </c>
    </row>
    <row r="77" spans="8:12" x14ac:dyDescent="0.35">
      <c r="H77">
        <v>2.4</v>
      </c>
      <c r="I77">
        <v>8.1592698982939811E-3</v>
      </c>
      <c r="J77">
        <v>0.99492748909742335</v>
      </c>
      <c r="K77">
        <v>6.4950026568476515E-3</v>
      </c>
      <c r="L77">
        <v>0.99828556336816709</v>
      </c>
    </row>
    <row r="78" spans="8:12" x14ac:dyDescent="0.35">
      <c r="H78">
        <v>2.5</v>
      </c>
      <c r="I78">
        <v>6.8405242152831357E-3</v>
      </c>
      <c r="J78">
        <v>0.99567536708715021</v>
      </c>
      <c r="K78">
        <v>4.568710441179645E-3</v>
      </c>
      <c r="L78">
        <v>0.9988337461459853</v>
      </c>
    </row>
    <row r="79" spans="8:12" x14ac:dyDescent="0.35">
      <c r="H79">
        <v>2.6</v>
      </c>
      <c r="I79">
        <v>5.7509635581052959E-3</v>
      </c>
      <c r="J79">
        <v>0.99630322205337885</v>
      </c>
      <c r="K79">
        <v>3.1693987659461372E-3</v>
      </c>
      <c r="L79">
        <v>0.99921683895094049</v>
      </c>
    </row>
    <row r="80" spans="8:12" x14ac:dyDescent="0.35">
      <c r="H80">
        <v>2.7</v>
      </c>
      <c r="I80">
        <v>4.8482414581218526E-3</v>
      </c>
      <c r="J80">
        <v>0.99683177866878769</v>
      </c>
      <c r="K80">
        <v>2.168348504415149E-3</v>
      </c>
      <c r="L80">
        <v>0.99948087211676628</v>
      </c>
    </row>
    <row r="81" spans="8:12" x14ac:dyDescent="0.35">
      <c r="H81">
        <v>2.8000000000000003</v>
      </c>
      <c r="I81">
        <v>4.0982359455794416E-3</v>
      </c>
      <c r="J81">
        <v>0.99727795364724292</v>
      </c>
      <c r="K81">
        <v>1.463019904504783E-3</v>
      </c>
      <c r="L81">
        <v>0.99966034087037814</v>
      </c>
    </row>
    <row r="82" spans="8:12" x14ac:dyDescent="0.35">
      <c r="H82">
        <v>2.9000000000000004</v>
      </c>
      <c r="I82">
        <v>3.4733910783840906E-3</v>
      </c>
      <c r="J82">
        <v>0.9976555920820569</v>
      </c>
      <c r="K82">
        <v>9.7350981505563302E-4</v>
      </c>
      <c r="L82">
        <v>0.9997806490298029</v>
      </c>
    </row>
    <row r="83" spans="8:12" x14ac:dyDescent="0.35">
      <c r="H83">
        <v>3.0000000000000004</v>
      </c>
      <c r="I83">
        <v>2.9514005876051532E-3</v>
      </c>
      <c r="J83">
        <v>0.99797605569841419</v>
      </c>
      <c r="K83">
        <v>6.3885071313540126E-4</v>
      </c>
      <c r="L83">
        <v>0.99986018749144967</v>
      </c>
    </row>
    <row r="84" spans="8:12" x14ac:dyDescent="0.35">
      <c r="H84">
        <v>3.1000000000000005</v>
      </c>
      <c r="I84">
        <v>2.5141629147183366E-3</v>
      </c>
      <c r="J84">
        <v>0.99824869356626755</v>
      </c>
      <c r="K84">
        <v>4.1345417627405937E-4</v>
      </c>
      <c r="L84">
        <v>0.99991204780711773</v>
      </c>
    </row>
    <row r="85" spans="8:12" x14ac:dyDescent="0.35">
      <c r="H85">
        <v>3.2000000000000006</v>
      </c>
      <c r="I85">
        <v>2.1469510690586085E-3</v>
      </c>
      <c r="J85">
        <v>0.99848121947733492</v>
      </c>
      <c r="K85">
        <v>2.6389084995445336E-4</v>
      </c>
      <c r="L85">
        <v>0.9999453957451081</v>
      </c>
    </row>
    <row r="86" spans="8:12" x14ac:dyDescent="0.35">
      <c r="H86">
        <v>3.3000000000000007</v>
      </c>
      <c r="I86">
        <v>1.8377523482641029E-3</v>
      </c>
      <c r="J86">
        <v>0.99868001513339677</v>
      </c>
      <c r="K86">
        <v>1.6610787810491804E-4</v>
      </c>
      <c r="L86">
        <v>0.99996654420133968</v>
      </c>
    </row>
    <row r="87" spans="8:12" x14ac:dyDescent="0.35">
      <c r="H87">
        <v>3.4000000000000008</v>
      </c>
      <c r="I87">
        <v>1.5767423466555525E-3</v>
      </c>
      <c r="J87">
        <v>0.99885037428363677</v>
      </c>
      <c r="K87">
        <v>1.0311576754162756E-4</v>
      </c>
      <c r="L87">
        <v>0.99997977128828142</v>
      </c>
    </row>
    <row r="88" spans="8:12" x14ac:dyDescent="0.35">
      <c r="H88">
        <v>3.5000000000000009</v>
      </c>
      <c r="I88">
        <v>1.3558651751259989E-3</v>
      </c>
      <c r="J88">
        <v>0.99899669978044936</v>
      </c>
      <c r="K88">
        <v>6.3128995187286524E-5</v>
      </c>
      <c r="L88">
        <v>0.99998793007523878</v>
      </c>
    </row>
    <row r="89" spans="8:12" x14ac:dyDescent="0.35">
      <c r="H89">
        <v>3.600000000000001</v>
      </c>
      <c r="I89">
        <v>1.1684977660526561E-3</v>
      </c>
      <c r="J89">
        <v>0.99912266302459396</v>
      </c>
      <c r="K89">
        <v>3.8115500288447229E-5</v>
      </c>
      <c r="L89">
        <v>0.99999289328717444</v>
      </c>
    </row>
    <row r="90" spans="8:12" x14ac:dyDescent="0.35">
      <c r="H90">
        <v>3.7000000000000011</v>
      </c>
      <c r="I90">
        <v>1.0091808349999151E-3</v>
      </c>
      <c r="J90">
        <v>0.99923133330214875</v>
      </c>
      <c r="K90">
        <v>2.2695686401474357E-5</v>
      </c>
      <c r="L90">
        <v>0.99999587095251719</v>
      </c>
    </row>
    <row r="91" spans="8:12" x14ac:dyDescent="0.35">
      <c r="H91">
        <v>3.8000000000000012</v>
      </c>
      <c r="I91">
        <v>8.7340276935282755E-4</v>
      </c>
      <c r="J91">
        <v>0.99932528296521794</v>
      </c>
      <c r="K91">
        <v>1.3327661967599159E-5</v>
      </c>
      <c r="L91">
        <v>0.99999763278569898</v>
      </c>
    </row>
    <row r="92" spans="8:12" x14ac:dyDescent="0.35">
      <c r="H92">
        <v>3.9000000000000012</v>
      </c>
      <c r="I92">
        <v>7.574256199980884E-4</v>
      </c>
      <c r="J92">
        <v>0.99940667318650722</v>
      </c>
      <c r="K92">
        <v>7.7185116848182121E-6</v>
      </c>
      <c r="L92">
        <v>0.99999866087185763</v>
      </c>
    </row>
    <row r="93" spans="8:12" x14ac:dyDescent="0.35">
      <c r="H93">
        <v>4.0000000000000009</v>
      </c>
      <c r="I93">
        <v>6.5814465358202286E-4</v>
      </c>
      <c r="J93">
        <v>0.99947732405415812</v>
      </c>
      <c r="K93">
        <v>4.4084113568267356E-6</v>
      </c>
      <c r="L93">
        <v>0.99999925252893296</v>
      </c>
    </row>
    <row r="94" spans="8:12" x14ac:dyDescent="0.35">
      <c r="H94">
        <v>4.1000000000000005</v>
      </c>
      <c r="I94">
        <v>5.7297471375401332E-4</v>
      </c>
      <c r="J94">
        <v>0.99953877201214625</v>
      </c>
      <c r="K94">
        <v>2.4831308687302349E-6</v>
      </c>
      <c r="L94">
        <v>0.99999958833337033</v>
      </c>
    </row>
    <row r="95" spans="8:12" x14ac:dyDescent="0.35">
      <c r="H95">
        <v>4.2</v>
      </c>
      <c r="I95">
        <v>4.9975804626297467E-4</v>
      </c>
      <c r="J95">
        <v>0.99959231704952622</v>
      </c>
      <c r="K95">
        <v>1.3793867654802345E-6</v>
      </c>
      <c r="L95">
        <v>0.99999977629907244</v>
      </c>
    </row>
    <row r="96" spans="8:12" x14ac:dyDescent="0.35">
      <c r="H96">
        <v>4.3</v>
      </c>
      <c r="I96">
        <v>4.3668934832442088E-4</v>
      </c>
      <c r="J96">
        <v>0.99963906156478877</v>
      </c>
      <c r="K96">
        <v>7.5568612893329128E-7</v>
      </c>
      <c r="L96">
        <v>0.99999988006304719</v>
      </c>
    </row>
    <row r="97" spans="8:12" x14ac:dyDescent="0.35">
      <c r="H97">
        <v>4.3999999999999995</v>
      </c>
      <c r="I97">
        <v>3.8225467277555944E-4</v>
      </c>
      <c r="J97">
        <v>0.99967994245286662</v>
      </c>
      <c r="K97">
        <v>4.0828722933091742E-7</v>
      </c>
      <c r="L97">
        <v>0.99999993655549446</v>
      </c>
    </row>
    <row r="98" spans="8:12" x14ac:dyDescent="0.35">
      <c r="H98">
        <v>4.4999999999999991</v>
      </c>
      <c r="I98">
        <v>3.3518150336470754E-4</v>
      </c>
      <c r="J98">
        <v>0.99971575766102583</v>
      </c>
      <c r="K98">
        <v>2.1755000176195073E-7</v>
      </c>
      <c r="L98">
        <v>0.99999996688811787</v>
      </c>
    </row>
    <row r="99" spans="8:12" x14ac:dyDescent="0.35">
      <c r="H99">
        <v>4.5999999999999988</v>
      </c>
      <c r="I99">
        <v>2.943978590340524E-4</v>
      </c>
      <c r="J99">
        <v>0.9997471882196507</v>
      </c>
      <c r="K99">
        <v>1.1431976841681189E-7</v>
      </c>
      <c r="L99">
        <v>0.99999998295032966</v>
      </c>
    </row>
    <row r="100" spans="8:12" x14ac:dyDescent="0.35">
      <c r="H100">
        <v>4.6999999999999984</v>
      </c>
      <c r="I100">
        <v>2.5899871342338073E-4</v>
      </c>
      <c r="J100">
        <v>0.99977481656196399</v>
      </c>
      <c r="K100">
        <v>5.9245112786729675E-8</v>
      </c>
      <c r="L100">
        <v>0.99999999133867901</v>
      </c>
    </row>
    <row r="101" spans="8:12" x14ac:dyDescent="0.35">
      <c r="H101">
        <v>4.799999999999998</v>
      </c>
      <c r="I101">
        <v>2.2821835536683484E-4</v>
      </c>
      <c r="J101">
        <v>0.99979914179298124</v>
      </c>
      <c r="K101">
        <v>3.0279777172615305E-8</v>
      </c>
      <c r="L101">
        <v>0.99999999565907394</v>
      </c>
    </row>
    <row r="102" spans="8:12" x14ac:dyDescent="0.35">
      <c r="H102">
        <v>4.8999999999999977</v>
      </c>
      <c r="I102">
        <v>2.0140758585771506E-4</v>
      </c>
      <c r="J102">
        <v>0.99982059244457355</v>
      </c>
      <c r="K102">
        <v>1.5262362659051862E-8</v>
      </c>
      <c r="L102">
        <v>0.99999999785362736</v>
      </c>
    </row>
    <row r="103" spans="8:12" x14ac:dyDescent="0.35">
      <c r="H103">
        <v>4.9999999999999973</v>
      </c>
      <c r="I103">
        <v>1.7801486164813004E-4</v>
      </c>
      <c r="J103">
        <v>0.99983953715420237</v>
      </c>
      <c r="K103">
        <v>7.5868205629954428E-9</v>
      </c>
      <c r="L103">
        <v>0.99999999895299929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C15"/>
  <sheetViews>
    <sheetView tabSelected="1" workbookViewId="0">
      <selection activeCell="C15" sqref="C15"/>
    </sheetView>
  </sheetViews>
  <sheetFormatPr defaultRowHeight="18" x14ac:dyDescent="0.35"/>
  <cols>
    <col min="3" max="3" width="11.75" bestFit="1" customWidth="1"/>
  </cols>
  <sheetData>
    <row r="2" spans="2:3" x14ac:dyDescent="0.35">
      <c r="B2" s="1" t="s">
        <v>2</v>
      </c>
      <c r="C2">
        <v>-0.1</v>
      </c>
    </row>
    <row r="3" spans="2:3" x14ac:dyDescent="0.35">
      <c r="B3" s="1" t="s">
        <v>3</v>
      </c>
      <c r="C3">
        <v>1</v>
      </c>
    </row>
    <row r="4" spans="2:3" x14ac:dyDescent="0.35">
      <c r="B4" s="1" t="s">
        <v>0</v>
      </c>
      <c r="C4">
        <v>100</v>
      </c>
    </row>
    <row r="5" spans="2:3" x14ac:dyDescent="0.35">
      <c r="B5" s="1" t="s">
        <v>1</v>
      </c>
      <c r="C5">
        <v>0.2</v>
      </c>
    </row>
    <row r="6" spans="2:3" x14ac:dyDescent="0.35">
      <c r="B6" s="1" t="s">
        <v>4</v>
      </c>
      <c r="C6" s="2" cm="1">
        <f t="array" ref="C6">_xll.\VARIATE.JOHNSON(gamma, delta, lambda, xi)</f>
        <v>2046863983184</v>
      </c>
    </row>
    <row r="7" spans="2:3" x14ac:dyDescent="0.35">
      <c r="B7" s="1" t="s">
        <v>21</v>
      </c>
      <c r="C7" s="5" cm="1">
        <f t="array" ref="C7">_xll.JOHNSON.MOMENT(Johnson,1)</f>
        <v>100.03302941027492</v>
      </c>
    </row>
    <row r="8" spans="2:3" x14ac:dyDescent="0.35">
      <c r="B8" s="1" t="s">
        <v>22</v>
      </c>
      <c r="C8" s="5" cm="1">
        <f t="array" ref="C8">_xll.JOHNSON.MOMENT(Johnson,2) - mean^2</f>
        <v>0.12965566769526049</v>
      </c>
    </row>
    <row r="9" spans="2:3" x14ac:dyDescent="0.35">
      <c r="B9" s="1" t="s">
        <v>19</v>
      </c>
      <c r="C9" s="5">
        <f>mean</f>
        <v>100.03302941027492</v>
      </c>
    </row>
    <row r="10" spans="2:3" x14ac:dyDescent="0.35">
      <c r="B10" s="1" t="s">
        <v>18</v>
      </c>
      <c r="C10" s="5">
        <f>SQRT(variance)</f>
        <v>0.36007730794269788</v>
      </c>
    </row>
    <row r="11" spans="2:3" x14ac:dyDescent="0.35">
      <c r="B11" s="1" t="s">
        <v>20</v>
      </c>
      <c r="C11" s="5">
        <f>f</f>
        <v>100.03302941027492</v>
      </c>
    </row>
    <row r="12" spans="2:3" x14ac:dyDescent="0.35">
      <c r="B12" s="1" t="s">
        <v>23</v>
      </c>
      <c r="C12" s="5" cm="1">
        <f t="array" ref="C12">_xll.NORMAL.PUT.VALUE(f, s, k)</f>
        <v>14.292496918495097</v>
      </c>
    </row>
    <row r="13" spans="2:3" x14ac:dyDescent="0.35">
      <c r="B13" s="1" t="s">
        <v>24</v>
      </c>
      <c r="C13" s="5" cm="1">
        <f t="array" ref="C13">_xll.NORMAL.PUT.DELTA(f, s, k)</f>
        <v>-0.42856111125118518</v>
      </c>
    </row>
    <row r="14" spans="2:3" x14ac:dyDescent="0.35">
      <c r="B14" s="1" t="s">
        <v>25</v>
      </c>
      <c r="C14" s="5" cm="1">
        <f t="array" ref="C14">_xll.NORMAL.PUT.IMPLIED(f, value, k)</f>
        <v>0.36007730794269727</v>
      </c>
    </row>
    <row r="15" spans="2:3" x14ac:dyDescent="0.35">
      <c r="B15" s="1" t="s">
        <v>26</v>
      </c>
      <c r="C15" s="5" cm="1">
        <f t="array" ref="C15">_xll.JOHNSON.PUT.VALUE(Johnson,k)</f>
        <v>-5205.8183162309806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Sheet1</vt:lpstr>
      <vt:lpstr>Sheet2</vt:lpstr>
      <vt:lpstr>Sheet2!delta</vt:lpstr>
      <vt:lpstr>delta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mean</vt:lpstr>
      <vt:lpstr>mu</vt:lpstr>
      <vt:lpstr>Normal</vt:lpstr>
      <vt:lpstr>Sheet2!s</vt:lpstr>
      <vt:lpstr>s</vt:lpstr>
      <vt:lpstr>sigma</vt:lpstr>
      <vt:lpstr>value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2025-05-14T20:17:47Z</dcterms:modified>
</cp:coreProperties>
</file>