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l\Source\Repos\keithalewis\xll_isda_cds\"/>
    </mc:Choice>
  </mc:AlternateContent>
  <xr:revisionPtr revIDLastSave="0" documentId="13_ncr:1_{44E83951-59EE-4C71-97AF-1F9CCE3BCB55}" xr6:coauthVersionLast="43" xr6:coauthVersionMax="43" xr10:uidLastSave="{00000000-0000-0000-0000-000000000000}"/>
  <bookViews>
    <workbookView xWindow="-98" yWindow="-98" windowWidth="20715" windowHeight="138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D6" i="2"/>
  <c r="D5" i="2"/>
  <c r="D4" i="2"/>
  <c r="D3" i="2"/>
  <c r="B6" i="2" a="1"/>
  <c r="E7" i="2" a="1"/>
  <c r="E6" i="2" a="1"/>
  <c r="E4" i="2" a="1"/>
  <c r="E5" i="2" a="1"/>
  <c r="B6" i="2" l="1"/>
  <c r="E5" i="2"/>
  <c r="E4" i="2"/>
  <c r="E6" i="2"/>
  <c r="E7" i="2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E3" i="2" a="1"/>
  <c r="E3" i="2" l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K3" i="1" a="1"/>
  <c r="D17" i="1" a="1"/>
  <c r="D15" i="1" a="1"/>
  <c r="D9" i="1" a="1"/>
  <c r="D7" i="1" a="1"/>
  <c r="D8" i="1" a="1"/>
  <c r="D16" i="1" a="1"/>
  <c r="D6" i="1" a="1"/>
  <c r="D10" i="1" a="1"/>
  <c r="K3" i="1" l="1"/>
  <c r="D17" i="1"/>
  <c r="D16" i="1"/>
  <c r="D15" i="1"/>
  <c r="D7" i="1"/>
  <c r="D9" i="1"/>
  <c r="D10" i="1"/>
  <c r="D8" i="1"/>
  <c r="D6" i="1"/>
  <c r="F7" i="1" a="1"/>
  <c r="F9" i="1" a="1"/>
  <c r="F16" i="1" a="1"/>
  <c r="F6" i="1" a="1"/>
  <c r="F15" i="1" a="1"/>
  <c r="F8" i="1" a="1"/>
  <c r="F17" i="1" a="1"/>
  <c r="F10" i="1" a="1"/>
  <c r="F8" i="1" l="1"/>
  <c r="F10" i="1"/>
  <c r="F15" i="1"/>
  <c r="F9" i="1"/>
  <c r="F16" i="1"/>
  <c r="F6" i="1"/>
  <c r="F7" i="1"/>
  <c r="F17" i="1"/>
  <c r="C3" i="1"/>
  <c r="I76" i="1"/>
  <c r="I60" i="1"/>
  <c r="I83" i="1"/>
  <c r="I44" i="1"/>
  <c r="I7" i="1"/>
  <c r="I58" i="1"/>
  <c r="I93" i="1"/>
  <c r="I42" i="1"/>
  <c r="I74" i="1"/>
  <c r="I66" i="1"/>
  <c r="I90" i="1"/>
  <c r="I85" i="1"/>
  <c r="I98" i="1"/>
  <c r="I53" i="1"/>
  <c r="I100" i="1"/>
  <c r="I9" i="1"/>
  <c r="I14" i="1"/>
  <c r="I64" i="1"/>
  <c r="I29" i="1"/>
  <c r="I11" i="1"/>
  <c r="I94" i="1"/>
  <c r="I25" i="1"/>
  <c r="I20" i="1"/>
  <c r="I97" i="1"/>
  <c r="I71" i="1"/>
  <c r="I68" i="1"/>
  <c r="I61" i="1"/>
  <c r="I8" i="1"/>
  <c r="I80" i="1"/>
  <c r="I4" i="1"/>
  <c r="I54" i="1"/>
  <c r="I86" i="1"/>
  <c r="I96" i="1"/>
  <c r="I35" i="1"/>
  <c r="I21" i="1"/>
  <c r="I70" i="1"/>
  <c r="I52" i="1"/>
  <c r="I77" i="1"/>
  <c r="I30" i="1"/>
  <c r="I27" i="1"/>
  <c r="I31" i="1"/>
  <c r="I15" i="1"/>
  <c r="I38" i="1"/>
  <c r="I55" i="1"/>
  <c r="I28" i="1"/>
  <c r="I22" i="1"/>
  <c r="I6" i="1"/>
  <c r="I46" i="1"/>
  <c r="I65" i="1"/>
  <c r="I12" i="1"/>
  <c r="I23" i="1"/>
  <c r="I79" i="1"/>
  <c r="I99" i="1"/>
  <c r="I88" i="1"/>
  <c r="I72" i="1"/>
  <c r="I95" i="1"/>
  <c r="I41" i="1"/>
  <c r="I45" i="1"/>
  <c r="I51" i="1"/>
  <c r="I18" i="1"/>
  <c r="I5" i="1"/>
  <c r="I78" i="1"/>
  <c r="I47" i="1"/>
  <c r="I48" i="1"/>
  <c r="I17" i="1"/>
  <c r="I57" i="1"/>
  <c r="I75" i="1"/>
  <c r="I62" i="1"/>
  <c r="I101" i="1"/>
  <c r="I24" i="1"/>
  <c r="I81" i="1"/>
  <c r="I82" i="1"/>
  <c r="I13" i="1"/>
  <c r="I16" i="1"/>
  <c r="I67" i="1"/>
  <c r="I50" i="1"/>
  <c r="I32" i="1"/>
  <c r="I59" i="1"/>
  <c r="I102" i="1"/>
  <c r="I37" i="1"/>
  <c r="I103" i="1"/>
  <c r="I69" i="1"/>
  <c r="I10" i="1"/>
  <c r="I39" i="1"/>
  <c r="I26" i="1"/>
  <c r="I49" i="1"/>
  <c r="I87" i="1"/>
  <c r="I56" i="1"/>
  <c r="I33" i="1"/>
  <c r="I63" i="1"/>
  <c r="I3" i="1"/>
  <c r="I89" i="1"/>
  <c r="I34" i="1"/>
  <c r="I43" i="1"/>
  <c r="I84" i="1"/>
  <c r="I36" i="1"/>
  <c r="I40" i="1"/>
  <c r="I19" i="1"/>
  <c r="I91" i="1"/>
  <c r="I92" i="1"/>
  <c r="I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<sst xmlns="http://schemas.openxmlformats.org/spreadsheetml/2006/main" count="13" uniqueCount="8">
  <si>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>valuation</t>
  </si>
  <si>
    <t>MoneyMarket</t>
  </si>
  <si>
    <t>W</t>
  </si>
  <si>
    <t>M</t>
  </si>
  <si>
    <t>Y</t>
  </si>
  <si>
    <t>rate</t>
  </si>
  <si>
    <t>curve</t>
  </si>
  <si>
    <t>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</si>
</sst>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Sheet1!$H$3:$H$103</c:f>
              <c:numCache>
                <c:formatCode>m/d/yyyy</c:formatCode>
                <c:ptCount val="101"/>
                <c:pt idx="0">
                  <c:v>43619</c:v>
                </c:pt>
                <c:pt idx="1">
                  <c:v>43649</c:v>
                </c:pt>
                <c:pt idx="2">
                  <c:v>43679</c:v>
                </c:pt>
                <c:pt idx="3">
                  <c:v>43709</c:v>
                </c:pt>
                <c:pt idx="4">
                  <c:v>43739</c:v>
                </c:pt>
                <c:pt idx="5">
                  <c:v>43769</c:v>
                </c:pt>
                <c:pt idx="6">
                  <c:v>43799</c:v>
                </c:pt>
                <c:pt idx="7">
                  <c:v>43829</c:v>
                </c:pt>
                <c:pt idx="8">
                  <c:v>43859</c:v>
                </c:pt>
                <c:pt idx="9">
                  <c:v>43889</c:v>
                </c:pt>
                <c:pt idx="10">
                  <c:v>43919</c:v>
                </c:pt>
                <c:pt idx="11">
                  <c:v>43949</c:v>
                </c:pt>
                <c:pt idx="12">
                  <c:v>43979</c:v>
                </c:pt>
                <c:pt idx="13">
                  <c:v>44009</c:v>
                </c:pt>
                <c:pt idx="14">
                  <c:v>44039</c:v>
                </c:pt>
                <c:pt idx="15">
                  <c:v>44069</c:v>
                </c:pt>
                <c:pt idx="16">
                  <c:v>44099</c:v>
                </c:pt>
                <c:pt idx="17">
                  <c:v>44129</c:v>
                </c:pt>
                <c:pt idx="18">
                  <c:v>44159</c:v>
                </c:pt>
                <c:pt idx="19">
                  <c:v>44189</c:v>
                </c:pt>
                <c:pt idx="20">
                  <c:v>44219</c:v>
                </c:pt>
                <c:pt idx="21">
                  <c:v>44249</c:v>
                </c:pt>
                <c:pt idx="22">
                  <c:v>44279</c:v>
                </c:pt>
                <c:pt idx="23">
                  <c:v>44309</c:v>
                </c:pt>
                <c:pt idx="24">
                  <c:v>44339</c:v>
                </c:pt>
                <c:pt idx="25">
                  <c:v>44369</c:v>
                </c:pt>
                <c:pt idx="26">
                  <c:v>44399</c:v>
                </c:pt>
                <c:pt idx="27">
                  <c:v>44429</c:v>
                </c:pt>
                <c:pt idx="28">
                  <c:v>44459</c:v>
                </c:pt>
                <c:pt idx="29">
                  <c:v>44489</c:v>
                </c:pt>
                <c:pt idx="30">
                  <c:v>44519</c:v>
                </c:pt>
                <c:pt idx="31">
                  <c:v>44549</c:v>
                </c:pt>
                <c:pt idx="32">
                  <c:v>44579</c:v>
                </c:pt>
                <c:pt idx="33">
                  <c:v>44609</c:v>
                </c:pt>
                <c:pt idx="34">
                  <c:v>44639</c:v>
                </c:pt>
                <c:pt idx="35">
                  <c:v>44669</c:v>
                </c:pt>
                <c:pt idx="36">
                  <c:v>44699</c:v>
                </c:pt>
                <c:pt idx="37">
                  <c:v>44729</c:v>
                </c:pt>
                <c:pt idx="38">
                  <c:v>44759</c:v>
                </c:pt>
                <c:pt idx="39">
                  <c:v>44789</c:v>
                </c:pt>
                <c:pt idx="40">
                  <c:v>44819</c:v>
                </c:pt>
                <c:pt idx="41">
                  <c:v>44849</c:v>
                </c:pt>
                <c:pt idx="42">
                  <c:v>44879</c:v>
                </c:pt>
                <c:pt idx="43">
                  <c:v>44909</c:v>
                </c:pt>
                <c:pt idx="44">
                  <c:v>44939</c:v>
                </c:pt>
                <c:pt idx="45">
                  <c:v>44969</c:v>
                </c:pt>
                <c:pt idx="46">
                  <c:v>44999</c:v>
                </c:pt>
                <c:pt idx="47">
                  <c:v>45029</c:v>
                </c:pt>
                <c:pt idx="48">
                  <c:v>45059</c:v>
                </c:pt>
                <c:pt idx="49">
                  <c:v>45089</c:v>
                </c:pt>
                <c:pt idx="50">
                  <c:v>45119</c:v>
                </c:pt>
                <c:pt idx="51">
                  <c:v>45149</c:v>
                </c:pt>
                <c:pt idx="52">
                  <c:v>45179</c:v>
                </c:pt>
                <c:pt idx="53">
                  <c:v>45209</c:v>
                </c:pt>
                <c:pt idx="54">
                  <c:v>45239</c:v>
                </c:pt>
                <c:pt idx="55">
                  <c:v>45269</c:v>
                </c:pt>
                <c:pt idx="56">
                  <c:v>45299</c:v>
                </c:pt>
                <c:pt idx="57">
                  <c:v>45329</c:v>
                </c:pt>
                <c:pt idx="58">
                  <c:v>45359</c:v>
                </c:pt>
                <c:pt idx="59">
                  <c:v>45389</c:v>
                </c:pt>
                <c:pt idx="60">
                  <c:v>45419</c:v>
                </c:pt>
                <c:pt idx="61">
                  <c:v>45449</c:v>
                </c:pt>
                <c:pt idx="62">
                  <c:v>45479</c:v>
                </c:pt>
                <c:pt idx="63">
                  <c:v>45509</c:v>
                </c:pt>
                <c:pt idx="64">
                  <c:v>45539</c:v>
                </c:pt>
                <c:pt idx="65">
                  <c:v>45569</c:v>
                </c:pt>
                <c:pt idx="66">
                  <c:v>45599</c:v>
                </c:pt>
                <c:pt idx="67">
                  <c:v>45629</c:v>
                </c:pt>
                <c:pt idx="68">
                  <c:v>45659</c:v>
                </c:pt>
                <c:pt idx="69">
                  <c:v>45689</c:v>
                </c:pt>
                <c:pt idx="70">
                  <c:v>45719</c:v>
                </c:pt>
                <c:pt idx="71">
                  <c:v>45749</c:v>
                </c:pt>
                <c:pt idx="72">
                  <c:v>45779</c:v>
                </c:pt>
                <c:pt idx="73">
                  <c:v>45809</c:v>
                </c:pt>
                <c:pt idx="74">
                  <c:v>45839</c:v>
                </c:pt>
                <c:pt idx="75">
                  <c:v>45869</c:v>
                </c:pt>
                <c:pt idx="76">
                  <c:v>45899</c:v>
                </c:pt>
                <c:pt idx="77">
                  <c:v>45929</c:v>
                </c:pt>
                <c:pt idx="78">
                  <c:v>45959</c:v>
                </c:pt>
                <c:pt idx="79">
                  <c:v>45989</c:v>
                </c:pt>
                <c:pt idx="80">
                  <c:v>46019</c:v>
                </c:pt>
                <c:pt idx="81">
                  <c:v>46049</c:v>
                </c:pt>
                <c:pt idx="82">
                  <c:v>46079</c:v>
                </c:pt>
                <c:pt idx="83">
                  <c:v>46109</c:v>
                </c:pt>
                <c:pt idx="84">
                  <c:v>46139</c:v>
                </c:pt>
                <c:pt idx="85">
                  <c:v>46169</c:v>
                </c:pt>
                <c:pt idx="86">
                  <c:v>46199</c:v>
                </c:pt>
                <c:pt idx="87">
                  <c:v>46229</c:v>
                </c:pt>
                <c:pt idx="88">
                  <c:v>46259</c:v>
                </c:pt>
                <c:pt idx="89">
                  <c:v>46289</c:v>
                </c:pt>
                <c:pt idx="90">
                  <c:v>46319</c:v>
                </c:pt>
                <c:pt idx="91">
                  <c:v>46349</c:v>
                </c:pt>
                <c:pt idx="92">
                  <c:v>46379</c:v>
                </c:pt>
                <c:pt idx="93">
                  <c:v>46409</c:v>
                </c:pt>
                <c:pt idx="94">
                  <c:v>46439</c:v>
                </c:pt>
                <c:pt idx="95">
                  <c:v>46469</c:v>
                </c:pt>
                <c:pt idx="96">
                  <c:v>46499</c:v>
                </c:pt>
                <c:pt idx="97">
                  <c:v>46529</c:v>
                </c:pt>
                <c:pt idx="98">
                  <c:v>46559</c:v>
                </c:pt>
                <c:pt idx="99">
                  <c:v>46589</c:v>
                </c:pt>
                <c:pt idx="100">
                  <c:v>46619</c:v>
                </c:pt>
              </c:numCache>
            </c:numRef>
          </c:xVal>
          <c:yVal>
            <c:numRef>
              <c:f>Sheet1!$I$3:$I$103</c:f>
              <c:numCache>
                <c:formatCode>General</c:formatCode>
                <c:ptCount val="101"/>
                <c:pt idx="0">
                  <c:v>2.0479022694424476E-2</c:v>
                </c:pt>
                <c:pt idx="1">
                  <c:v>2.0465632941256029E-2</c:v>
                </c:pt>
                <c:pt idx="2">
                  <c:v>2.0442033410969396E-2</c:v>
                </c:pt>
                <c:pt idx="3">
                  <c:v>2.0431466790747033E-2</c:v>
                </c:pt>
                <c:pt idx="4">
                  <c:v>2.4766919390539988E-2</c:v>
                </c:pt>
                <c:pt idx="5">
                  <c:v>2.8075030007503887E-2</c:v>
                </c:pt>
                <c:pt idx="6">
                  <c:v>3.0286367797119906E-2</c:v>
                </c:pt>
                <c:pt idx="7">
                  <c:v>3.0589767593514727E-2</c:v>
                </c:pt>
                <c:pt idx="8">
                  <c:v>3.0537736010148198E-2</c:v>
                </c:pt>
                <c:pt idx="9">
                  <c:v>3.0497268817017975E-2</c:v>
                </c:pt>
                <c:pt idx="10">
                  <c:v>3.0464896206645165E-2</c:v>
                </c:pt>
                <c:pt idx="11">
                  <c:v>3.0438410281857342E-2</c:v>
                </c:pt>
                <c:pt idx="12">
                  <c:v>3.041633919789688E-2</c:v>
                </c:pt>
                <c:pt idx="13">
                  <c:v>3.1464615699908105E-2</c:v>
                </c:pt>
                <c:pt idx="14">
                  <c:v>3.2938531048446018E-2</c:v>
                </c:pt>
                <c:pt idx="15">
                  <c:v>3.4217627889381319E-2</c:v>
                </c:pt>
                <c:pt idx="16">
                  <c:v>3.5338136864962344E-2</c:v>
                </c:pt>
                <c:pt idx="17">
                  <c:v>3.63278293785807E-2</c:v>
                </c:pt>
                <c:pt idx="18">
                  <c:v>3.720835025186231E-2</c:v>
                </c:pt>
                <c:pt idx="19">
                  <c:v>3.7996818854921788E-2</c:v>
                </c:pt>
                <c:pt idx="20">
                  <c:v>3.8706953055249516E-2</c:v>
                </c:pt>
                <c:pt idx="21">
                  <c:v>3.9349874047397204E-2</c:v>
                </c:pt>
                <c:pt idx="22">
                  <c:v>3.993469299362129E-2</c:v>
                </c:pt>
                <c:pt idx="23">
                  <c:v>4.0468945500936382E-2</c:v>
                </c:pt>
                <c:pt idx="24">
                  <c:v>4.095891807246943E-2</c:v>
                </c:pt>
                <c:pt idx="25">
                  <c:v>4.1843525864032616E-2</c:v>
                </c:pt>
                <c:pt idx="26">
                  <c:v>4.3078202773928487E-2</c:v>
                </c:pt>
                <c:pt idx="27">
                  <c:v>4.4222726734658879E-2</c:v>
                </c:pt>
                <c:pt idx="28">
                  <c:v>4.5286623440293106E-2</c:v>
                </c:pt>
                <c:pt idx="29">
                  <c:v>4.6278122323753612E-2</c:v>
                </c:pt>
                <c:pt idx="30">
                  <c:v>4.7204369784751066E-2</c:v>
                </c:pt>
                <c:pt idx="31">
                  <c:v>4.807160167077118E-2</c:v>
                </c:pt>
                <c:pt idx="32">
                  <c:v>4.8885283814579017E-2</c:v>
                </c:pt>
                <c:pt idx="33">
                  <c:v>4.9650227323172036E-2</c:v>
                </c:pt>
                <c:pt idx="34">
                  <c:v>5.0370683756185919E-2</c:v>
                </c:pt>
                <c:pt idx="35">
                  <c:v>5.1050424170624664E-2</c:v>
                </c:pt>
                <c:pt idx="36">
                  <c:v>5.1692805134746278E-2</c:v>
                </c:pt>
                <c:pt idx="37">
                  <c:v>5.253277729427408E-2</c:v>
                </c:pt>
                <c:pt idx="38">
                  <c:v>5.3719672799205975E-2</c:v>
                </c:pt>
                <c:pt idx="39">
                  <c:v>5.4846939059917332E-2</c:v>
                </c:pt>
                <c:pt idx="40">
                  <c:v>5.591895899533883E-2</c:v>
                </c:pt>
                <c:pt idx="41">
                  <c:v>5.6939696309899368E-2</c:v>
                </c:pt>
                <c:pt idx="42">
                  <c:v>5.7912744437645713E-2</c:v>
                </c:pt>
                <c:pt idx="43">
                  <c:v>5.884136878648305E-2</c:v>
                </c:pt>
                <c:pt idx="44">
                  <c:v>5.9728543328532169E-2</c:v>
                </c:pt>
                <c:pt idx="45">
                  <c:v>6.0576982400059487E-2</c:v>
                </c:pt>
                <c:pt idx="46">
                  <c:v>6.1389168426969398E-2</c:v>
                </c:pt>
                <c:pt idx="47">
                  <c:v>6.2167376172116429E-2</c:v>
                </c:pt>
                <c:pt idx="48">
                  <c:v>6.2913694003021936E-2</c:v>
                </c:pt>
                <c:pt idx="49">
                  <c:v>6.3489083428538387E-2</c:v>
                </c:pt>
                <c:pt idx="50">
                  <c:v>6.3489083428538387E-2</c:v>
                </c:pt>
                <c:pt idx="51">
                  <c:v>6.3489083428538387E-2</c:v>
                </c:pt>
                <c:pt idx="52">
                  <c:v>6.3489083428538387E-2</c:v>
                </c:pt>
                <c:pt idx="53">
                  <c:v>6.3489083428538387E-2</c:v>
                </c:pt>
                <c:pt idx="54">
                  <c:v>6.3489083428538387E-2</c:v>
                </c:pt>
                <c:pt idx="55">
                  <c:v>6.3489083428538387E-2</c:v>
                </c:pt>
                <c:pt idx="56">
                  <c:v>6.3489083428538387E-2</c:v>
                </c:pt>
                <c:pt idx="57">
                  <c:v>6.3489083428538387E-2</c:v>
                </c:pt>
                <c:pt idx="58">
                  <c:v>6.3489083428538387E-2</c:v>
                </c:pt>
                <c:pt idx="59">
                  <c:v>6.3489083428538387E-2</c:v>
                </c:pt>
                <c:pt idx="60">
                  <c:v>6.3489083428538387E-2</c:v>
                </c:pt>
                <c:pt idx="61">
                  <c:v>6.3489083428538387E-2</c:v>
                </c:pt>
                <c:pt idx="62">
                  <c:v>6.3489083428538387E-2</c:v>
                </c:pt>
                <c:pt idx="63">
                  <c:v>6.3489083428538387E-2</c:v>
                </c:pt>
                <c:pt idx="64">
                  <c:v>6.3489083428538387E-2</c:v>
                </c:pt>
                <c:pt idx="65">
                  <c:v>6.3489083428538387E-2</c:v>
                </c:pt>
                <c:pt idx="66">
                  <c:v>6.3489083428538387E-2</c:v>
                </c:pt>
                <c:pt idx="67">
                  <c:v>6.3489083428538387E-2</c:v>
                </c:pt>
                <c:pt idx="68">
                  <c:v>6.3489083428538387E-2</c:v>
                </c:pt>
                <c:pt idx="69">
                  <c:v>6.3489083428538387E-2</c:v>
                </c:pt>
                <c:pt idx="70">
                  <c:v>6.3489083428538387E-2</c:v>
                </c:pt>
                <c:pt idx="71">
                  <c:v>6.3489083428538387E-2</c:v>
                </c:pt>
                <c:pt idx="72">
                  <c:v>6.3489083428538387E-2</c:v>
                </c:pt>
                <c:pt idx="73">
                  <c:v>6.3489083428538387E-2</c:v>
                </c:pt>
                <c:pt idx="74">
                  <c:v>6.3489083428538387E-2</c:v>
                </c:pt>
                <c:pt idx="75">
                  <c:v>6.3489083428538387E-2</c:v>
                </c:pt>
                <c:pt idx="76">
                  <c:v>6.3489083428538387E-2</c:v>
                </c:pt>
                <c:pt idx="77">
                  <c:v>6.3489083428538387E-2</c:v>
                </c:pt>
                <c:pt idx="78">
                  <c:v>6.3489083428538387E-2</c:v>
                </c:pt>
                <c:pt idx="79">
                  <c:v>6.3489083428538387E-2</c:v>
                </c:pt>
                <c:pt idx="80">
                  <c:v>6.3489083428538387E-2</c:v>
                </c:pt>
                <c:pt idx="81">
                  <c:v>6.3489083428538387E-2</c:v>
                </c:pt>
                <c:pt idx="82">
                  <c:v>6.3489083428538387E-2</c:v>
                </c:pt>
                <c:pt idx="83">
                  <c:v>6.3489083428538387E-2</c:v>
                </c:pt>
                <c:pt idx="84">
                  <c:v>6.3489083428538387E-2</c:v>
                </c:pt>
                <c:pt idx="85">
                  <c:v>6.3489083428538387E-2</c:v>
                </c:pt>
                <c:pt idx="86">
                  <c:v>6.3489083428538387E-2</c:v>
                </c:pt>
                <c:pt idx="87">
                  <c:v>6.3489083428538387E-2</c:v>
                </c:pt>
                <c:pt idx="88">
                  <c:v>6.3489083428538387E-2</c:v>
                </c:pt>
                <c:pt idx="89">
                  <c:v>6.3489083428538387E-2</c:v>
                </c:pt>
                <c:pt idx="90">
                  <c:v>6.3489083428538387E-2</c:v>
                </c:pt>
                <c:pt idx="91">
                  <c:v>6.3489083428538387E-2</c:v>
                </c:pt>
                <c:pt idx="92">
                  <c:v>6.3489083428538387E-2</c:v>
                </c:pt>
                <c:pt idx="93">
                  <c:v>6.3489083428538387E-2</c:v>
                </c:pt>
                <c:pt idx="94">
                  <c:v>6.3489083428538387E-2</c:v>
                </c:pt>
                <c:pt idx="95">
                  <c:v>6.3489083428538387E-2</c:v>
                </c:pt>
                <c:pt idx="96">
                  <c:v>6.3489083428538387E-2</c:v>
                </c:pt>
                <c:pt idx="97">
                  <c:v>6.3489083428538387E-2</c:v>
                </c:pt>
                <c:pt idx="98">
                  <c:v>6.3489083428538387E-2</c:v>
                </c:pt>
                <c:pt idx="99">
                  <c:v>6.3489083428538387E-2</c:v>
                </c:pt>
                <c:pt idx="100">
                  <c:v>6.3489083428538387E-2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1-452A-8A92-9088B599A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941311"/>
        <c:axId val="1342945887"/>
      </c:scatterChart>
      <c:valAx>
        <c:axId val="134294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5887"/>
        <c:crosses val="autoZero"/>
        <c:crossBetween val="midCat"/>
      </c:valAx>
      <c:valAx>
        <c:axId val="134294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395287</xdr:colOff>
      <xdr:row>7</xdr:row>
      <xdr:rowOff>0</xdr:rowOff>
    </xdr:from>
    <xdr:to>
      <xdr:col>17</xdr:col>
      <xdr:colOff>52387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N103"/>
  <sheetViews>
    <sheetView workbookViewId="0"/>
  </sheetViews>
  <sheetFormatPr defaultRowHeight="14.25" x14ac:dyDescent="0.45"/>
  <cols>
    <col min="1" max="1" width="3.73046875" customWidth="1"/>
    <col min="3" max="4" width="12.73046875" bestFit="1" customWidth="1"/>
    <col min="6" max="6" width="12.1328125" bestFit="1" customWidth="1"/>
    <col min="8" max="8" width="10.73046875" bestFit="1" customWidth="1"/>
    <col min="11" max="12" width="9.1328125" bestFit="1" customWidth="1"/>
    <col min="13" max="13" width="9.19921875" bestFit="1" customWidth="1"/>
    <col min="14" max="15" width="9.1328125" bestFit="1" customWidth="1"/>
    <col min="16" max="17" width="9.19921875" bestFit="1" customWidth="1"/>
    <col min="18" max="18" width="9.1328125" bestFit="1" customWidth="1"/>
    <col min="19" max="19" width="9.19921875" bestFit="1" customWidth="1"/>
    <col min="20" max="20" width="9.1328125" bestFit="1" customWidth="1"/>
    <col min="21" max="21" width="9.19921875" bestFit="1" customWidth="1"/>
    <col min="22" max="22" width="9.1328125" bestFit="1" customWidth="1"/>
    <col min="23" max="23" width="9.19921875" bestFit="1" customWidth="1"/>
    <col min="24" max="24" width="9.1328125" bestFit="1" customWidth="1"/>
  </cols>
  <sheetData>
    <row r="2" spans="2:40" x14ac:dyDescent="0.45">
      <c r="B2" t="s">
        <v>0</v>
      </c>
      <c r="C2" s="1">
        <v>43619</v>
      </c>
      <c r="H2">
        <v>30</v>
      </c>
      <c r="K2" s="4">
        <f>K3</f>
        <v>43622</v>
      </c>
      <c r="L2" s="4">
        <f t="shared" ref="L2:X2" si="0">L3</f>
        <v>43623</v>
      </c>
      <c r="M2" s="4">
        <f t="shared" si="0"/>
        <v>43629</v>
      </c>
      <c r="N2" s="4">
        <f t="shared" si="0"/>
        <v>43654</v>
      </c>
      <c r="O2" s="4">
        <f t="shared" si="0"/>
        <v>43714</v>
      </c>
      <c r="P2" s="4">
        <f t="shared" si="0"/>
        <v>43805</v>
      </c>
      <c r="Q2" s="4">
        <f t="shared" si="0"/>
        <v>43808</v>
      </c>
      <c r="R2" s="4">
        <f t="shared" si="0"/>
        <v>43990</v>
      </c>
      <c r="S2" s="4">
        <f t="shared" si="0"/>
        <v>44172</v>
      </c>
      <c r="T2" s="4">
        <f t="shared" si="0"/>
        <v>44354</v>
      </c>
      <c r="U2" s="4">
        <f t="shared" si="0"/>
        <v>44536</v>
      </c>
      <c r="V2" s="4">
        <f t="shared" si="0"/>
        <v>44718</v>
      </c>
      <c r="W2" s="4">
        <f t="shared" si="0"/>
        <v>44901</v>
      </c>
      <c r="X2" s="4">
        <f t="shared" si="0"/>
        <v>45083</v>
      </c>
    </row>
    <row r="3" spans="2:40" x14ac:dyDescent="0.45">
      <c r="B3" t="s">
        <v>6</v>
      </c>
      <c r="C3" s="3">
        <f>_xll.JPMCDS.BUILD.IR.ZERO.CURVE(C2, F6:F10, F15:F17)</f>
        <v>1729</v>
      </c>
      <c r="H3" s="1">
        <f>C2</f>
        <v>43619</v>
      </c>
      <c r="I3">
        <f>_xll.JPMCDS.TCURVE.RATE($C$3, H3)</f>
        <v>2.0479022694424476E-2</v>
      </c>
      <c r="K3" s="1" cm="1">
        <f t="array" ref="K3:X4">_xll.JPMCDS.TCURVE.FLOWS(C3)</f>
        <v>43622</v>
      </c>
      <c r="L3" s="1">
        <v>43623</v>
      </c>
      <c r="M3" s="1">
        <v>43629</v>
      </c>
      <c r="N3" s="1">
        <v>43654</v>
      </c>
      <c r="O3" s="1">
        <v>43714</v>
      </c>
      <c r="P3" s="1">
        <v>43805</v>
      </c>
      <c r="Q3" s="1">
        <v>43808</v>
      </c>
      <c r="R3" s="1">
        <v>43990</v>
      </c>
      <c r="S3" s="1">
        <v>44172</v>
      </c>
      <c r="T3" s="1">
        <v>44354</v>
      </c>
      <c r="U3" s="1">
        <v>44536</v>
      </c>
      <c r="V3" s="1">
        <v>44718</v>
      </c>
      <c r="W3" s="1">
        <v>44901</v>
      </c>
      <c r="X3" s="1">
        <v>45083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2:40" x14ac:dyDescent="0.45">
      <c r="H4" s="1">
        <f>H3+$H$2</f>
        <v>43649</v>
      </c>
      <c r="I4">
        <f>_xll.JPMCDS.TCURVE.RATE($C$3, H4)</f>
        <v>2.0465632941256029E-2</v>
      </c>
      <c r="K4">
        <v>2.0479022694424476E-2</v>
      </c>
      <c r="L4">
        <v>2.0479022694424476E-2</v>
      </c>
      <c r="M4">
        <v>2.0479022694424476E-2</v>
      </c>
      <c r="N4">
        <v>2.0464676537039095E-2</v>
      </c>
      <c r="O4">
        <v>2.0430354521299154E-2</v>
      </c>
      <c r="P4">
        <v>3.0643480370600162E-2</v>
      </c>
      <c r="Q4">
        <v>3.0636020095270888E-2</v>
      </c>
      <c r="R4">
        <v>3.0409140914257948E-2</v>
      </c>
      <c r="S4">
        <v>3.7560449348596814E-2</v>
      </c>
      <c r="T4">
        <v>4.1188984761849262E-2</v>
      </c>
      <c r="U4">
        <v>4.7702680308839174E-2</v>
      </c>
      <c r="V4">
        <v>5.2081697635378038E-2</v>
      </c>
      <c r="W4">
        <v>5.859790638758211E-2</v>
      </c>
      <c r="X4">
        <v>6.3489083428538387E-2</v>
      </c>
    </row>
    <row r="5" spans="2:40" x14ac:dyDescent="0.45">
      <c r="B5" t="s">
        <v>1</v>
      </c>
      <c r="E5" t="s">
        <v>5</v>
      </c>
      <c r="H5" s="1">
        <f t="shared" ref="H5:H68" si="1">H4+$H$2</f>
        <v>43679</v>
      </c>
      <c r="I5">
        <f>_xll.JPMCDS.TCURVE.RATE($C$3, H5)</f>
        <v>2.0442033410969396E-2</v>
      </c>
    </row>
    <row r="6" spans="2:40" x14ac:dyDescent="0.45">
      <c r="B6">
        <v>1</v>
      </c>
      <c r="C6" s="2" t="s">
        <v>2</v>
      </c>
      <c r="D6" cm="1">
        <f t="array" ref="D6">_xll.JPMCDS.INSTRUMENT.MONEY.MARKET(B6, C6)</f>
        <v>1712</v>
      </c>
      <c r="E6">
        <v>0.02</v>
      </c>
      <c r="F6" cm="1">
        <f t="array" ref="F6">_xll.JPMCDS.INSTRUMENT.MONEY.MARKET.SET(D6, E6, $C$2)</f>
        <v>1712</v>
      </c>
      <c r="H6" s="1">
        <f t="shared" si="1"/>
        <v>43709</v>
      </c>
      <c r="I6">
        <f>_xll.JPMCDS.TCURVE.RATE($C$3, H6)</f>
        <v>2.0431466790747033E-2</v>
      </c>
    </row>
    <row r="7" spans="2:40" x14ac:dyDescent="0.45">
      <c r="B7">
        <v>1</v>
      </c>
      <c r="C7" t="s">
        <v>3</v>
      </c>
      <c r="D7" cm="1">
        <f t="array" ref="D7">_xll.JPMCDS.INSTRUMENT.MONEY.MARKET(B7, C7)</f>
        <v>1717</v>
      </c>
      <c r="E7">
        <v>0.02</v>
      </c>
      <c r="F7" cm="1">
        <f t="array" ref="F7">_xll.JPMCDS.INSTRUMENT.MONEY.MARKET.SET(D7, E7, $C$2)</f>
        <v>1717</v>
      </c>
      <c r="H7" s="1">
        <f t="shared" si="1"/>
        <v>43739</v>
      </c>
      <c r="I7">
        <f>_xll.JPMCDS.TCURVE.RATE($C$3, H7)</f>
        <v>2.4766919390539988E-2</v>
      </c>
    </row>
    <row r="8" spans="2:40" x14ac:dyDescent="0.45">
      <c r="B8">
        <v>3</v>
      </c>
      <c r="C8" t="s">
        <v>3</v>
      </c>
      <c r="D8" cm="1">
        <f t="array" ref="D8">_xll.JPMCDS.INSTRUMENT.MONEY.MARKET(B8, C8)</f>
        <v>1760</v>
      </c>
      <c r="E8">
        <v>0.02</v>
      </c>
      <c r="F8" cm="1">
        <f t="array" ref="F8">_xll.JPMCDS.INSTRUMENT.MONEY.MARKET.SET(D8, E8, $C$2)</f>
        <v>1760</v>
      </c>
      <c r="H8" s="1">
        <f t="shared" si="1"/>
        <v>43769</v>
      </c>
      <c r="I8">
        <f>_xll.JPMCDS.TCURVE.RATE($C$3, H8)</f>
        <v>2.8075030007503887E-2</v>
      </c>
    </row>
    <row r="9" spans="2:40" x14ac:dyDescent="0.45">
      <c r="B9">
        <v>6</v>
      </c>
      <c r="C9" t="s">
        <v>3</v>
      </c>
      <c r="D9" cm="1">
        <f t="array" ref="D9">_xll.JPMCDS.INSTRUMENT.MONEY.MARKET(B9, C9)</f>
        <v>1729</v>
      </c>
      <c r="E9">
        <v>0.03</v>
      </c>
      <c r="F9" cm="1">
        <f t="array" ref="F9">_xll.JPMCDS.INSTRUMENT.MONEY.MARKET.SET(D9, E9, $C$2)</f>
        <v>1729</v>
      </c>
      <c r="H9" s="1">
        <f t="shared" si="1"/>
        <v>43799</v>
      </c>
      <c r="I9">
        <f>_xll.JPMCDS.TCURVE.RATE($C$3, H9)</f>
        <v>3.0286367797119906E-2</v>
      </c>
    </row>
    <row r="10" spans="2:40" x14ac:dyDescent="0.45">
      <c r="B10">
        <v>1</v>
      </c>
      <c r="C10" t="s">
        <v>4</v>
      </c>
      <c r="D10" cm="1">
        <f t="array" ref="D10">_xll.JPMCDS.INSTRUMENT.MONEY.MARKET(B10, C10)</f>
        <v>1721</v>
      </c>
      <c r="E10">
        <v>0.03</v>
      </c>
      <c r="F10" cm="1">
        <f t="array" ref="F10">_xll.JPMCDS.INSTRUMENT.MONEY.MARKET.SET(D10, E10, $C$2)</f>
        <v>1721</v>
      </c>
      <c r="H10" s="1">
        <f t="shared" si="1"/>
        <v>43829</v>
      </c>
      <c r="I10">
        <f>_xll.JPMCDS.TCURVE.RATE($C$3, H10)</f>
        <v>3.0589767593514727E-2</v>
      </c>
    </row>
    <row r="11" spans="2:40" x14ac:dyDescent="0.45">
      <c r="H11" s="1">
        <f t="shared" si="1"/>
        <v>43859</v>
      </c>
      <c r="I11">
        <f>_xll.JPMCDS.TCURVE.RATE($C$3, H11)</f>
        <v>3.0537736010148198E-2</v>
      </c>
    </row>
    <row r="12" spans="2:40" x14ac:dyDescent="0.45">
      <c r="H12" s="1">
        <f t="shared" si="1"/>
        <v>43889</v>
      </c>
      <c r="I12">
        <f>_xll.JPMCDS.TCURVE.RATE($C$3, H12)</f>
        <v>3.0497268817017975E-2</v>
      </c>
    </row>
    <row r="13" spans="2:40" x14ac:dyDescent="0.45">
      <c r="H13" s="1">
        <f t="shared" si="1"/>
        <v>43919</v>
      </c>
      <c r="I13">
        <f>_xll.JPMCDS.TCURVE.RATE($C$3, H13)</f>
        <v>3.0464896206645165E-2</v>
      </c>
    </row>
    <row r="14" spans="2:40" x14ac:dyDescent="0.45">
      <c r="B14" t="s">
        <v>7</v>
      </c>
      <c r="H14" s="1">
        <f t="shared" si="1"/>
        <v>43949</v>
      </c>
      <c r="I14">
        <f>_xll.JPMCDS.TCURVE.RATE($C$3, H14)</f>
        <v>3.0438410281857342E-2</v>
      </c>
    </row>
    <row r="15" spans="2:40" x14ac:dyDescent="0.45">
      <c r="B15">
        <v>2</v>
      </c>
      <c r="C15" t="s">
        <v>4</v>
      </c>
      <c r="D15" cm="1">
        <f t="array" ref="D15">_xll.JPMCDS.INSTRUMENT.INTEREST.RATE.SWAP(B15,C15)</f>
        <v>1772</v>
      </c>
      <c r="E15">
        <v>0.04</v>
      </c>
      <c r="F15" cm="1">
        <f t="array" ref="F15">_xll.JPMCDS.INSTRUMENT.INTEREST.RATE.SWAP.SET(D15, E15, $C$2)</f>
        <v>1772</v>
      </c>
      <c r="H15" s="1">
        <f t="shared" si="1"/>
        <v>43979</v>
      </c>
      <c r="I15">
        <f>_xll.JPMCDS.TCURVE.RATE($C$3, H15)</f>
        <v>3.041633919789688E-2</v>
      </c>
    </row>
    <row r="16" spans="2:40" x14ac:dyDescent="0.45">
      <c r="B16">
        <v>3</v>
      </c>
      <c r="C16" t="s">
        <v>4</v>
      </c>
      <c r="D16" cm="1">
        <f t="array" ref="D16">_xll.JPMCDS.INSTRUMENT.INTEREST.RATE.SWAP(B16,C16)</f>
        <v>1774</v>
      </c>
      <c r="E16">
        <v>0.05</v>
      </c>
      <c r="F16" cm="1">
        <f t="array" ref="F16">_xll.JPMCDS.INSTRUMENT.INTEREST.RATE.SWAP.SET(D16, E16, $C$2)</f>
        <v>1774</v>
      </c>
      <c r="H16" s="1">
        <f t="shared" si="1"/>
        <v>44009</v>
      </c>
      <c r="I16">
        <f>_xll.JPMCDS.TCURVE.RATE($C$3, H16)</f>
        <v>3.1464615699908105E-2</v>
      </c>
    </row>
    <row r="17" spans="2:9" x14ac:dyDescent="0.45">
      <c r="B17">
        <v>4</v>
      </c>
      <c r="C17" t="s">
        <v>4</v>
      </c>
      <c r="D17" cm="1">
        <f t="array" ref="D17">_xll.JPMCDS.INSTRUMENT.INTEREST.RATE.SWAP(B17,C17)</f>
        <v>1729</v>
      </c>
      <c r="E17">
        <v>0.06</v>
      </c>
      <c r="F17" cm="1">
        <f t="array" ref="F17">_xll.JPMCDS.INSTRUMENT.INTEREST.RATE.SWAP.SET(D17, E17, $C$2)</f>
        <v>1729</v>
      </c>
      <c r="H17" s="1">
        <f t="shared" si="1"/>
        <v>44039</v>
      </c>
      <c r="I17">
        <f>_xll.JPMCDS.TCURVE.RATE($C$3, H17)</f>
        <v>3.2938531048446018E-2</v>
      </c>
    </row>
    <row r="18" spans="2:9" x14ac:dyDescent="0.45">
      <c r="H18" s="1">
        <f t="shared" si="1"/>
        <v>44069</v>
      </c>
      <c r="I18">
        <f>_xll.JPMCDS.TCURVE.RATE($C$3, H18)</f>
        <v>3.4217627889381319E-2</v>
      </c>
    </row>
    <row r="19" spans="2:9" x14ac:dyDescent="0.45">
      <c r="H19" s="1">
        <f t="shared" si="1"/>
        <v>44099</v>
      </c>
      <c r="I19">
        <f>_xll.JPMCDS.TCURVE.RATE($C$3, H19)</f>
        <v>3.5338136864962344E-2</v>
      </c>
    </row>
    <row r="20" spans="2:9" x14ac:dyDescent="0.45">
      <c r="H20" s="1">
        <f t="shared" si="1"/>
        <v>44129</v>
      </c>
      <c r="I20">
        <f>_xll.JPMCDS.TCURVE.RATE($C$3, H20)</f>
        <v>3.63278293785807E-2</v>
      </c>
    </row>
    <row r="21" spans="2:9" x14ac:dyDescent="0.45">
      <c r="H21" s="1">
        <f t="shared" si="1"/>
        <v>44159</v>
      </c>
      <c r="I21">
        <f>_xll.JPMCDS.TCURVE.RATE($C$3, H21)</f>
        <v>3.720835025186231E-2</v>
      </c>
    </row>
    <row r="22" spans="2:9" x14ac:dyDescent="0.45">
      <c r="H22" s="1">
        <f t="shared" si="1"/>
        <v>44189</v>
      </c>
      <c r="I22">
        <f>_xll.JPMCDS.TCURVE.RATE($C$3, H22)</f>
        <v>3.7996818854921788E-2</v>
      </c>
    </row>
    <row r="23" spans="2:9" x14ac:dyDescent="0.45">
      <c r="H23" s="1">
        <f t="shared" si="1"/>
        <v>44219</v>
      </c>
      <c r="I23">
        <f>_xll.JPMCDS.TCURVE.RATE($C$3, H23)</f>
        <v>3.8706953055249516E-2</v>
      </c>
    </row>
    <row r="24" spans="2:9" x14ac:dyDescent="0.45">
      <c r="H24" s="1">
        <f t="shared" si="1"/>
        <v>44249</v>
      </c>
      <c r="I24">
        <f>_xll.JPMCDS.TCURVE.RATE($C$3, H24)</f>
        <v>3.9349874047397204E-2</v>
      </c>
    </row>
    <row r="25" spans="2:9" x14ac:dyDescent="0.45">
      <c r="H25" s="1">
        <f t="shared" si="1"/>
        <v>44279</v>
      </c>
      <c r="I25">
        <f>_xll.JPMCDS.TCURVE.RATE($C$3, H25)</f>
        <v>3.993469299362129E-2</v>
      </c>
    </row>
    <row r="26" spans="2:9" x14ac:dyDescent="0.45">
      <c r="H26" s="1">
        <f t="shared" si="1"/>
        <v>44309</v>
      </c>
      <c r="I26">
        <f>_xll.JPMCDS.TCURVE.RATE($C$3, H26)</f>
        <v>4.0468945500936382E-2</v>
      </c>
    </row>
    <row r="27" spans="2:9" x14ac:dyDescent="0.45">
      <c r="H27" s="1">
        <f t="shared" si="1"/>
        <v>44339</v>
      </c>
      <c r="I27">
        <f>_xll.JPMCDS.TCURVE.RATE($C$3, H27)</f>
        <v>4.095891807246943E-2</v>
      </c>
    </row>
    <row r="28" spans="2:9" x14ac:dyDescent="0.45">
      <c r="H28" s="1">
        <f t="shared" si="1"/>
        <v>44369</v>
      </c>
      <c r="I28">
        <f>_xll.JPMCDS.TCURVE.RATE($C$3, H28)</f>
        <v>4.1843525864032616E-2</v>
      </c>
    </row>
    <row r="29" spans="2:9" x14ac:dyDescent="0.45">
      <c r="H29" s="1">
        <f t="shared" si="1"/>
        <v>44399</v>
      </c>
      <c r="I29">
        <f>_xll.JPMCDS.TCURVE.RATE($C$3, H29)</f>
        <v>4.3078202773928487E-2</v>
      </c>
    </row>
    <row r="30" spans="2:9" x14ac:dyDescent="0.45">
      <c r="H30" s="1">
        <f t="shared" si="1"/>
        <v>44429</v>
      </c>
      <c r="I30">
        <f>_xll.JPMCDS.TCURVE.RATE($C$3, H30)</f>
        <v>4.4222726734658879E-2</v>
      </c>
    </row>
    <row r="31" spans="2:9" x14ac:dyDescent="0.45">
      <c r="H31" s="1">
        <f t="shared" si="1"/>
        <v>44459</v>
      </c>
      <c r="I31">
        <f>_xll.JPMCDS.TCURVE.RATE($C$3, H31)</f>
        <v>4.5286623440293106E-2</v>
      </c>
    </row>
    <row r="32" spans="2:9" x14ac:dyDescent="0.45">
      <c r="H32" s="1">
        <f t="shared" si="1"/>
        <v>44489</v>
      </c>
      <c r="I32">
        <f>_xll.JPMCDS.TCURVE.RATE($C$3, H32)</f>
        <v>4.6278122323753612E-2</v>
      </c>
    </row>
    <row r="33" spans="8:9" x14ac:dyDescent="0.45">
      <c r="H33" s="1">
        <f t="shared" si="1"/>
        <v>44519</v>
      </c>
      <c r="I33">
        <f>_xll.JPMCDS.TCURVE.RATE($C$3, H33)</f>
        <v>4.7204369784751066E-2</v>
      </c>
    </row>
    <row r="34" spans="8:9" x14ac:dyDescent="0.45">
      <c r="H34" s="1">
        <f t="shared" si="1"/>
        <v>44549</v>
      </c>
      <c r="I34">
        <f>_xll.JPMCDS.TCURVE.RATE($C$3, H34)</f>
        <v>4.807160167077118E-2</v>
      </c>
    </row>
    <row r="35" spans="8:9" x14ac:dyDescent="0.45">
      <c r="H35" s="1">
        <f t="shared" si="1"/>
        <v>44579</v>
      </c>
      <c r="I35">
        <f>_xll.JPMCDS.TCURVE.RATE($C$3, H35)</f>
        <v>4.8885283814579017E-2</v>
      </c>
    </row>
    <row r="36" spans="8:9" x14ac:dyDescent="0.45">
      <c r="H36" s="1">
        <f t="shared" si="1"/>
        <v>44609</v>
      </c>
      <c r="I36">
        <f>_xll.JPMCDS.TCURVE.RATE($C$3, H36)</f>
        <v>4.9650227323172036E-2</v>
      </c>
    </row>
    <row r="37" spans="8:9" x14ac:dyDescent="0.45">
      <c r="H37" s="1">
        <f t="shared" si="1"/>
        <v>44639</v>
      </c>
      <c r="I37">
        <f>_xll.JPMCDS.TCURVE.RATE($C$3, H37)</f>
        <v>5.0370683756185919E-2</v>
      </c>
    </row>
    <row r="38" spans="8:9" x14ac:dyDescent="0.45">
      <c r="H38" s="1">
        <f t="shared" si="1"/>
        <v>44669</v>
      </c>
      <c r="I38">
        <f>_xll.JPMCDS.TCURVE.RATE($C$3, H38)</f>
        <v>5.1050424170624664E-2</v>
      </c>
    </row>
    <row r="39" spans="8:9" x14ac:dyDescent="0.45">
      <c r="H39" s="1">
        <f t="shared" si="1"/>
        <v>44699</v>
      </c>
      <c r="I39">
        <f>_xll.JPMCDS.TCURVE.RATE($C$3, H39)</f>
        <v>5.1692805134746278E-2</v>
      </c>
    </row>
    <row r="40" spans="8:9" x14ac:dyDescent="0.45">
      <c r="H40" s="1">
        <f t="shared" si="1"/>
        <v>44729</v>
      </c>
      <c r="I40">
        <f>_xll.JPMCDS.TCURVE.RATE($C$3, H40)</f>
        <v>5.253277729427408E-2</v>
      </c>
    </row>
    <row r="41" spans="8:9" x14ac:dyDescent="0.45">
      <c r="H41" s="1">
        <f t="shared" si="1"/>
        <v>44759</v>
      </c>
      <c r="I41">
        <f>_xll.JPMCDS.TCURVE.RATE($C$3, H41)</f>
        <v>5.3719672799205975E-2</v>
      </c>
    </row>
    <row r="42" spans="8:9" x14ac:dyDescent="0.45">
      <c r="H42" s="1">
        <f t="shared" si="1"/>
        <v>44789</v>
      </c>
      <c r="I42">
        <f>_xll.JPMCDS.TCURVE.RATE($C$3, H42)</f>
        <v>5.4846939059917332E-2</v>
      </c>
    </row>
    <row r="43" spans="8:9" x14ac:dyDescent="0.45">
      <c r="H43" s="1">
        <f t="shared" si="1"/>
        <v>44819</v>
      </c>
      <c r="I43">
        <f>_xll.JPMCDS.TCURVE.RATE($C$3, H43)</f>
        <v>5.591895899533883E-2</v>
      </c>
    </row>
    <row r="44" spans="8:9" x14ac:dyDescent="0.45">
      <c r="H44" s="1">
        <f t="shared" si="1"/>
        <v>44849</v>
      </c>
      <c r="I44">
        <f>_xll.JPMCDS.TCURVE.RATE($C$3, H44)</f>
        <v>5.6939696309899368E-2</v>
      </c>
    </row>
    <row r="45" spans="8:9" x14ac:dyDescent="0.45">
      <c r="H45" s="1">
        <f t="shared" si="1"/>
        <v>44879</v>
      </c>
      <c r="I45">
        <f>_xll.JPMCDS.TCURVE.RATE($C$3, H45)</f>
        <v>5.7912744437645713E-2</v>
      </c>
    </row>
    <row r="46" spans="8:9" x14ac:dyDescent="0.45">
      <c r="H46" s="1">
        <f t="shared" si="1"/>
        <v>44909</v>
      </c>
      <c r="I46">
        <f>_xll.JPMCDS.TCURVE.RATE($C$3, H46)</f>
        <v>5.884136878648305E-2</v>
      </c>
    </row>
    <row r="47" spans="8:9" x14ac:dyDescent="0.45">
      <c r="H47" s="1">
        <f t="shared" si="1"/>
        <v>44939</v>
      </c>
      <c r="I47">
        <f>_xll.JPMCDS.TCURVE.RATE($C$3, H47)</f>
        <v>5.9728543328532169E-2</v>
      </c>
    </row>
    <row r="48" spans="8:9" x14ac:dyDescent="0.45">
      <c r="H48" s="1">
        <f t="shared" si="1"/>
        <v>44969</v>
      </c>
      <c r="I48">
        <f>_xll.JPMCDS.TCURVE.RATE($C$3, H48)</f>
        <v>6.0576982400059487E-2</v>
      </c>
    </row>
    <row r="49" spans="8:9" x14ac:dyDescent="0.45">
      <c r="H49" s="1">
        <f t="shared" si="1"/>
        <v>44999</v>
      </c>
      <c r="I49">
        <f>_xll.JPMCDS.TCURVE.RATE($C$3, H49)</f>
        <v>6.1389168426969398E-2</v>
      </c>
    </row>
    <row r="50" spans="8:9" x14ac:dyDescent="0.45">
      <c r="H50" s="1">
        <f t="shared" si="1"/>
        <v>45029</v>
      </c>
      <c r="I50">
        <f>_xll.JPMCDS.TCURVE.RATE($C$3, H50)</f>
        <v>6.2167376172116429E-2</v>
      </c>
    </row>
    <row r="51" spans="8:9" x14ac:dyDescent="0.45">
      <c r="H51" s="1">
        <f t="shared" si="1"/>
        <v>45059</v>
      </c>
      <c r="I51">
        <f>_xll.JPMCDS.TCURVE.RATE($C$3, H51)</f>
        <v>6.2913694003021936E-2</v>
      </c>
    </row>
    <row r="52" spans="8:9" x14ac:dyDescent="0.45">
      <c r="H52" s="1">
        <f t="shared" si="1"/>
        <v>45089</v>
      </c>
      <c r="I52">
        <f>_xll.JPMCDS.TCURVE.RATE($C$3, H52)</f>
        <v>6.3489083428538387E-2</v>
      </c>
    </row>
    <row r="53" spans="8:9" x14ac:dyDescent="0.45">
      <c r="H53" s="1">
        <f t="shared" si="1"/>
        <v>45119</v>
      </c>
      <c r="I53">
        <f>_xll.JPMCDS.TCURVE.RATE($C$3, H53)</f>
        <v>6.3489083428538387E-2</v>
      </c>
    </row>
    <row r="54" spans="8:9" x14ac:dyDescent="0.45">
      <c r="H54" s="1">
        <f t="shared" si="1"/>
        <v>45149</v>
      </c>
      <c r="I54">
        <f>_xll.JPMCDS.TCURVE.RATE($C$3, H54)</f>
        <v>6.3489083428538387E-2</v>
      </c>
    </row>
    <row r="55" spans="8:9" x14ac:dyDescent="0.45">
      <c r="H55" s="1">
        <f t="shared" si="1"/>
        <v>45179</v>
      </c>
      <c r="I55">
        <f>_xll.JPMCDS.TCURVE.RATE($C$3, H55)</f>
        <v>6.3489083428538387E-2</v>
      </c>
    </row>
    <row r="56" spans="8:9" x14ac:dyDescent="0.45">
      <c r="H56" s="1">
        <f t="shared" si="1"/>
        <v>45209</v>
      </c>
      <c r="I56">
        <f>_xll.JPMCDS.TCURVE.RATE($C$3, H56)</f>
        <v>6.3489083428538387E-2</v>
      </c>
    </row>
    <row r="57" spans="8:9" x14ac:dyDescent="0.45">
      <c r="H57" s="1">
        <f t="shared" si="1"/>
        <v>45239</v>
      </c>
      <c r="I57">
        <f>_xll.JPMCDS.TCURVE.RATE($C$3, H57)</f>
        <v>6.3489083428538387E-2</v>
      </c>
    </row>
    <row r="58" spans="8:9" x14ac:dyDescent="0.45">
      <c r="H58" s="1">
        <f t="shared" si="1"/>
        <v>45269</v>
      </c>
      <c r="I58">
        <f>_xll.JPMCDS.TCURVE.RATE($C$3, H58)</f>
        <v>6.3489083428538387E-2</v>
      </c>
    </row>
    <row r="59" spans="8:9" x14ac:dyDescent="0.45">
      <c r="H59" s="1">
        <f t="shared" si="1"/>
        <v>45299</v>
      </c>
      <c r="I59">
        <f>_xll.JPMCDS.TCURVE.RATE($C$3, H59)</f>
        <v>6.3489083428538387E-2</v>
      </c>
    </row>
    <row r="60" spans="8:9" x14ac:dyDescent="0.45">
      <c r="H60" s="1">
        <f t="shared" si="1"/>
        <v>45329</v>
      </c>
      <c r="I60">
        <f>_xll.JPMCDS.TCURVE.RATE($C$3, H60)</f>
        <v>6.3489083428538387E-2</v>
      </c>
    </row>
    <row r="61" spans="8:9" x14ac:dyDescent="0.45">
      <c r="H61" s="1">
        <f t="shared" si="1"/>
        <v>45359</v>
      </c>
      <c r="I61">
        <f>_xll.JPMCDS.TCURVE.RATE($C$3, H61)</f>
        <v>6.3489083428538387E-2</v>
      </c>
    </row>
    <row r="62" spans="8:9" x14ac:dyDescent="0.45">
      <c r="H62" s="1">
        <f t="shared" si="1"/>
        <v>45389</v>
      </c>
      <c r="I62">
        <f>_xll.JPMCDS.TCURVE.RATE($C$3, H62)</f>
        <v>6.3489083428538387E-2</v>
      </c>
    </row>
    <row r="63" spans="8:9" x14ac:dyDescent="0.45">
      <c r="H63" s="1">
        <f t="shared" si="1"/>
        <v>45419</v>
      </c>
      <c r="I63">
        <f>_xll.JPMCDS.TCURVE.RATE($C$3, H63)</f>
        <v>6.3489083428538387E-2</v>
      </c>
    </row>
    <row r="64" spans="8:9" x14ac:dyDescent="0.45">
      <c r="H64" s="1">
        <f t="shared" si="1"/>
        <v>45449</v>
      </c>
      <c r="I64">
        <f>_xll.JPMCDS.TCURVE.RATE($C$3, H64)</f>
        <v>6.3489083428538387E-2</v>
      </c>
    </row>
    <row r="65" spans="8:9" x14ac:dyDescent="0.45">
      <c r="H65" s="1">
        <f t="shared" si="1"/>
        <v>45479</v>
      </c>
      <c r="I65">
        <f>_xll.JPMCDS.TCURVE.RATE($C$3, H65)</f>
        <v>6.3489083428538387E-2</v>
      </c>
    </row>
    <row r="66" spans="8:9" x14ac:dyDescent="0.45">
      <c r="H66" s="1">
        <f t="shared" si="1"/>
        <v>45509</v>
      </c>
      <c r="I66">
        <f>_xll.JPMCDS.TCURVE.RATE($C$3, H66)</f>
        <v>6.3489083428538387E-2</v>
      </c>
    </row>
    <row r="67" spans="8:9" x14ac:dyDescent="0.45">
      <c r="H67" s="1">
        <f t="shared" si="1"/>
        <v>45539</v>
      </c>
      <c r="I67">
        <f>_xll.JPMCDS.TCURVE.RATE($C$3, H67)</f>
        <v>6.3489083428538387E-2</v>
      </c>
    </row>
    <row r="68" spans="8:9" x14ac:dyDescent="0.45">
      <c r="H68" s="1">
        <f t="shared" si="1"/>
        <v>45569</v>
      </c>
      <c r="I68">
        <f>_xll.JPMCDS.TCURVE.RATE($C$3, H68)</f>
        <v>6.3489083428538387E-2</v>
      </c>
    </row>
    <row r="69" spans="8:9" x14ac:dyDescent="0.45">
      <c r="H69" s="1">
        <f t="shared" ref="H69:H103" si="2">H68+$H$2</f>
        <v>45599</v>
      </c>
      <c r="I69">
        <f>_xll.JPMCDS.TCURVE.RATE($C$3, H69)</f>
        <v>6.3489083428538387E-2</v>
      </c>
    </row>
    <row r="70" spans="8:9" x14ac:dyDescent="0.45">
      <c r="H70" s="1">
        <f t="shared" si="2"/>
        <v>45629</v>
      </c>
      <c r="I70">
        <f>_xll.JPMCDS.TCURVE.RATE($C$3, H70)</f>
        <v>6.3489083428538387E-2</v>
      </c>
    </row>
    <row r="71" spans="8:9" x14ac:dyDescent="0.45">
      <c r="H71" s="1">
        <f t="shared" si="2"/>
        <v>45659</v>
      </c>
      <c r="I71">
        <f>_xll.JPMCDS.TCURVE.RATE($C$3, H71)</f>
        <v>6.3489083428538387E-2</v>
      </c>
    </row>
    <row r="72" spans="8:9" x14ac:dyDescent="0.45">
      <c r="H72" s="1">
        <f t="shared" si="2"/>
        <v>45689</v>
      </c>
      <c r="I72">
        <f>_xll.JPMCDS.TCURVE.RATE($C$3, H72)</f>
        <v>6.3489083428538387E-2</v>
      </c>
    </row>
    <row r="73" spans="8:9" x14ac:dyDescent="0.45">
      <c r="H73" s="1">
        <f t="shared" si="2"/>
        <v>45719</v>
      </c>
      <c r="I73">
        <f>_xll.JPMCDS.TCURVE.RATE($C$3, H73)</f>
        <v>6.3489083428538387E-2</v>
      </c>
    </row>
    <row r="74" spans="8:9" x14ac:dyDescent="0.45">
      <c r="H74" s="1">
        <f t="shared" si="2"/>
        <v>45749</v>
      </c>
      <c r="I74">
        <f>_xll.JPMCDS.TCURVE.RATE($C$3, H74)</f>
        <v>6.3489083428538387E-2</v>
      </c>
    </row>
    <row r="75" spans="8:9" x14ac:dyDescent="0.45">
      <c r="H75" s="1">
        <f t="shared" si="2"/>
        <v>45779</v>
      </c>
      <c r="I75">
        <f>_xll.JPMCDS.TCURVE.RATE($C$3, H75)</f>
        <v>6.3489083428538387E-2</v>
      </c>
    </row>
    <row r="76" spans="8:9" x14ac:dyDescent="0.45">
      <c r="H76" s="1">
        <f t="shared" si="2"/>
        <v>45809</v>
      </c>
      <c r="I76">
        <f>_xll.JPMCDS.TCURVE.RATE($C$3, H76)</f>
        <v>6.3489083428538387E-2</v>
      </c>
    </row>
    <row r="77" spans="8:9" x14ac:dyDescent="0.45">
      <c r="H77" s="1">
        <f t="shared" si="2"/>
        <v>45839</v>
      </c>
      <c r="I77">
        <f>_xll.JPMCDS.TCURVE.RATE($C$3, H77)</f>
        <v>6.3489083428538387E-2</v>
      </c>
    </row>
    <row r="78" spans="8:9" x14ac:dyDescent="0.45">
      <c r="H78" s="1">
        <f t="shared" si="2"/>
        <v>45869</v>
      </c>
      <c r="I78">
        <f>_xll.JPMCDS.TCURVE.RATE($C$3, H78)</f>
        <v>6.3489083428538387E-2</v>
      </c>
    </row>
    <row r="79" spans="8:9" x14ac:dyDescent="0.45">
      <c r="H79" s="1">
        <f t="shared" si="2"/>
        <v>45899</v>
      </c>
      <c r="I79">
        <f>_xll.JPMCDS.TCURVE.RATE($C$3, H79)</f>
        <v>6.3489083428538387E-2</v>
      </c>
    </row>
    <row r="80" spans="8:9" x14ac:dyDescent="0.45">
      <c r="H80" s="1">
        <f t="shared" si="2"/>
        <v>45929</v>
      </c>
      <c r="I80">
        <f>_xll.JPMCDS.TCURVE.RATE($C$3, H80)</f>
        <v>6.3489083428538387E-2</v>
      </c>
    </row>
    <row r="81" spans="8:9" x14ac:dyDescent="0.45">
      <c r="H81" s="1">
        <f t="shared" si="2"/>
        <v>45959</v>
      </c>
      <c r="I81">
        <f>_xll.JPMCDS.TCURVE.RATE($C$3, H81)</f>
        <v>6.3489083428538387E-2</v>
      </c>
    </row>
    <row r="82" spans="8:9" x14ac:dyDescent="0.45">
      <c r="H82" s="1">
        <f t="shared" si="2"/>
        <v>45989</v>
      </c>
      <c r="I82">
        <f>_xll.JPMCDS.TCURVE.RATE($C$3, H82)</f>
        <v>6.3489083428538387E-2</v>
      </c>
    </row>
    <row r="83" spans="8:9" x14ac:dyDescent="0.45">
      <c r="H83" s="1">
        <f t="shared" si="2"/>
        <v>46019</v>
      </c>
      <c r="I83">
        <f>_xll.JPMCDS.TCURVE.RATE($C$3, H83)</f>
        <v>6.3489083428538387E-2</v>
      </c>
    </row>
    <row r="84" spans="8:9" x14ac:dyDescent="0.45">
      <c r="H84" s="1">
        <f t="shared" si="2"/>
        <v>46049</v>
      </c>
      <c r="I84">
        <f>_xll.JPMCDS.TCURVE.RATE($C$3, H84)</f>
        <v>6.3489083428538387E-2</v>
      </c>
    </row>
    <row r="85" spans="8:9" x14ac:dyDescent="0.45">
      <c r="H85" s="1">
        <f t="shared" si="2"/>
        <v>46079</v>
      </c>
      <c r="I85">
        <f>_xll.JPMCDS.TCURVE.RATE($C$3, H85)</f>
        <v>6.3489083428538387E-2</v>
      </c>
    </row>
    <row r="86" spans="8:9" x14ac:dyDescent="0.45">
      <c r="H86" s="1">
        <f t="shared" si="2"/>
        <v>46109</v>
      </c>
      <c r="I86">
        <f>_xll.JPMCDS.TCURVE.RATE($C$3, H86)</f>
        <v>6.3489083428538387E-2</v>
      </c>
    </row>
    <row r="87" spans="8:9" x14ac:dyDescent="0.45">
      <c r="H87" s="1">
        <f t="shared" si="2"/>
        <v>46139</v>
      </c>
      <c r="I87">
        <f>_xll.JPMCDS.TCURVE.RATE($C$3, H87)</f>
        <v>6.3489083428538387E-2</v>
      </c>
    </row>
    <row r="88" spans="8:9" x14ac:dyDescent="0.45">
      <c r="H88" s="1">
        <f t="shared" si="2"/>
        <v>46169</v>
      </c>
      <c r="I88">
        <f>_xll.JPMCDS.TCURVE.RATE($C$3, H88)</f>
        <v>6.3489083428538387E-2</v>
      </c>
    </row>
    <row r="89" spans="8:9" x14ac:dyDescent="0.45">
      <c r="H89" s="1">
        <f t="shared" si="2"/>
        <v>46199</v>
      </c>
      <c r="I89">
        <f>_xll.JPMCDS.TCURVE.RATE($C$3, H89)</f>
        <v>6.3489083428538387E-2</v>
      </c>
    </row>
    <row r="90" spans="8:9" x14ac:dyDescent="0.45">
      <c r="H90" s="1">
        <f t="shared" si="2"/>
        <v>46229</v>
      </c>
      <c r="I90">
        <f>_xll.JPMCDS.TCURVE.RATE($C$3, H90)</f>
        <v>6.3489083428538387E-2</v>
      </c>
    </row>
    <row r="91" spans="8:9" x14ac:dyDescent="0.45">
      <c r="H91" s="1">
        <f t="shared" si="2"/>
        <v>46259</v>
      </c>
      <c r="I91">
        <f>_xll.JPMCDS.TCURVE.RATE($C$3, H91)</f>
        <v>6.3489083428538387E-2</v>
      </c>
    </row>
    <row r="92" spans="8:9" x14ac:dyDescent="0.45">
      <c r="H92" s="1">
        <f t="shared" si="2"/>
        <v>46289</v>
      </c>
      <c r="I92">
        <f>_xll.JPMCDS.TCURVE.RATE($C$3, H92)</f>
        <v>6.3489083428538387E-2</v>
      </c>
    </row>
    <row r="93" spans="8:9" x14ac:dyDescent="0.45">
      <c r="H93" s="1">
        <f t="shared" si="2"/>
        <v>46319</v>
      </c>
      <c r="I93">
        <f>_xll.JPMCDS.TCURVE.RATE($C$3, H93)</f>
        <v>6.3489083428538387E-2</v>
      </c>
    </row>
    <row r="94" spans="8:9" x14ac:dyDescent="0.45">
      <c r="H94" s="1">
        <f t="shared" si="2"/>
        <v>46349</v>
      </c>
      <c r="I94">
        <f>_xll.JPMCDS.TCURVE.RATE($C$3, H94)</f>
        <v>6.3489083428538387E-2</v>
      </c>
    </row>
    <row r="95" spans="8:9" x14ac:dyDescent="0.45">
      <c r="H95" s="1">
        <f t="shared" si="2"/>
        <v>46379</v>
      </c>
      <c r="I95">
        <f>_xll.JPMCDS.TCURVE.RATE($C$3, H95)</f>
        <v>6.3489083428538387E-2</v>
      </c>
    </row>
    <row r="96" spans="8:9" x14ac:dyDescent="0.45">
      <c r="H96" s="1">
        <f t="shared" si="2"/>
        <v>46409</v>
      </c>
      <c r="I96">
        <f>_xll.JPMCDS.TCURVE.RATE($C$3, H96)</f>
        <v>6.3489083428538387E-2</v>
      </c>
    </row>
    <row r="97" spans="8:9" x14ac:dyDescent="0.45">
      <c r="H97" s="1">
        <f t="shared" si="2"/>
        <v>46439</v>
      </c>
      <c r="I97">
        <f>_xll.JPMCDS.TCURVE.RATE($C$3, H97)</f>
        <v>6.3489083428538387E-2</v>
      </c>
    </row>
    <row r="98" spans="8:9" x14ac:dyDescent="0.45">
      <c r="H98" s="1">
        <f t="shared" si="2"/>
        <v>46469</v>
      </c>
      <c r="I98">
        <f>_xll.JPMCDS.TCURVE.RATE($C$3, H98)</f>
        <v>6.3489083428538387E-2</v>
      </c>
    </row>
    <row r="99" spans="8:9" x14ac:dyDescent="0.45">
      <c r="H99" s="1">
        <f t="shared" si="2"/>
        <v>46499</v>
      </c>
      <c r="I99">
        <f>_xll.JPMCDS.TCURVE.RATE($C$3, H99)</f>
        <v>6.3489083428538387E-2</v>
      </c>
    </row>
    <row r="100" spans="8:9" x14ac:dyDescent="0.45">
      <c r="H100" s="1">
        <f t="shared" si="2"/>
        <v>46529</v>
      </c>
      <c r="I100">
        <f>_xll.JPMCDS.TCURVE.RATE($C$3, H100)</f>
        <v>6.3489083428538387E-2</v>
      </c>
    </row>
    <row r="101" spans="8:9" x14ac:dyDescent="0.45">
      <c r="H101" s="1">
        <f t="shared" si="2"/>
        <v>46559</v>
      </c>
      <c r="I101">
        <f>_xll.JPMCDS.TCURVE.RATE($C$3, H101)</f>
        <v>6.3489083428538387E-2</v>
      </c>
    </row>
    <row r="102" spans="8:9" x14ac:dyDescent="0.45">
      <c r="H102" s="1">
        <f t="shared" si="2"/>
        <v>46589</v>
      </c>
      <c r="I102">
        <f>_xll.JPMCDS.TCURVE.RATE($C$3, H102)</f>
        <v>6.3489083428538387E-2</v>
      </c>
    </row>
    <row r="103" spans="8:9" x14ac:dyDescent="0.45">
      <c r="H103" s="1">
        <f t="shared" si="2"/>
        <v>46619</v>
      </c>
      <c r="I103">
        <f>_xll.JPMCDS.TCURVE.RATE($C$3, H103)</f>
        <v>6.3489083428538387E-2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workbookViewId="0">
      <selection activeCell="B6" sqref="B6"/>
    </sheetView>
  </sheetViews>
  <sheetFormatPr defaultRowHeight="14.25" x14ac:dyDescent="0.45"/>
  <cols>
    <col min="4" max="4" width="9.19921875" bestFit="1" customWidth="1"/>
  </cols>
  <sheetData>
    <row r="3" spans="2:5" x14ac:dyDescent="0.45">
      <c r="B3" s="1">
        <v>43625</v>
      </c>
      <c r="D3" s="1">
        <f>B3</f>
        <v>43625</v>
      </c>
      <c r="E3" t="e" cm="1">
        <f t="array" aca="1" ref="E3" ca="1">_xll.JPMCDS.TCURVE.RATE(B6, D3)</f>
        <v>#VALUE!</v>
      </c>
    </row>
    <row r="4" spans="2:5" x14ac:dyDescent="0.45">
      <c r="B4">
        <v>0.05</v>
      </c>
      <c r="D4" s="1">
        <f>D3+7</f>
        <v>43632</v>
      </c>
      <c r="E4" t="e" cm="1">
        <f t="array" ref="E4">_xll.JPMCDS.TCURVE.RATE(B7, D4)</f>
        <v>#NUM!</v>
      </c>
    </row>
    <row r="5" spans="2:5" x14ac:dyDescent="0.45">
      <c r="D5" s="1">
        <f>D4+7</f>
        <v>43639</v>
      </c>
      <c r="E5" t="e" cm="1">
        <f t="array" ref="E5">_xll.JPMCDS.TCURVE.RATE(B8, D5)</f>
        <v>#NUM!</v>
      </c>
    </row>
    <row r="6" spans="2:5" x14ac:dyDescent="0.45">
      <c r="B6" t="e" cm="1">
        <f t="array" aca="1" ref="B6" ca="1">_xll.JPMCDS.TCURVE(B3, B3+1, B4,RATE_SIMPLE(), _xll.DAY_COUNT_ACT_ACT())</f>
        <v>#VALUE!</v>
      </c>
      <c r="D6" s="1">
        <f>D5+7</f>
        <v>43646</v>
      </c>
      <c r="E6" t="e" cm="1">
        <f t="array" ref="E6">_xll.JPMCDS.TCURVE.RATE(B9, D6)</f>
        <v>#NUM!</v>
      </c>
    </row>
    <row r="7" spans="2:5" x14ac:dyDescent="0.45">
      <c r="D7" s="1">
        <f>D6+7</f>
        <v>43653</v>
      </c>
      <c r="E7" t="e" cm="1">
        <f t="array" ref="E7">_xll.JPMCDS.TCURVE.RATE(B10, D7)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Keith Lewis</cp:lastModifiedBy>
  <dcterms:created xsi:type="dcterms:W3CDTF">2019-06-06T17:25:59Z</dcterms:created>
  <dcterms:modified xsi:type="dcterms:W3CDTF">2019-06-09T21:26:18Z</dcterms:modified>
</cp:coreProperties>
</file>