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lop\Documents\GitHub\AltFit\"/>
    </mc:Choice>
  </mc:AlternateContent>
  <xr:revisionPtr revIDLastSave="0" documentId="13_ncr:1_{443E9CC4-8B8C-4CE0-9DCE-A1B7371520DC}" xr6:coauthVersionLast="34" xr6:coauthVersionMax="34" xr10:uidLastSave="{00000000-0000-0000-0000-000000000000}"/>
  <bookViews>
    <workbookView xWindow="0" yWindow="0" windowWidth="28800" windowHeight="11700" tabRatio="725" firstSheet="2" activeTab="7" xr2:uid="{00000000-000D-0000-FFFF-FFFF00000000}"/>
  </bookViews>
  <sheets>
    <sheet name="Main Effect Model" sheetId="12" r:id="rId1"/>
    <sheet name="ME Validation" sheetId="13" r:id="rId2"/>
    <sheet name="Interaction Model" sheetId="1" r:id="rId3"/>
    <sheet name="IM Validation" sheetId="2" r:id="rId4"/>
    <sheet name="AltSq" sheetId="6" r:id="rId5"/>
    <sheet name="AltSq Validation" sheetId="8" r:id="rId6"/>
    <sheet name="AltSq &amp; BVOSq" sheetId="14" r:id="rId7"/>
    <sheet name="AltSq &amp; BVOSq Validation" sheetId="15" r:id="rId8"/>
    <sheet name="Model Comparisons" sheetId="9" r:id="rId9"/>
    <sheet name="MetaData" sheetId="16" r:id="rId10"/>
  </sheets>
  <calcPr calcId="179021"/>
</workbook>
</file>

<file path=xl/calcChain.xml><?xml version="1.0" encoding="utf-8"?>
<calcChain xmlns="http://schemas.openxmlformats.org/spreadsheetml/2006/main">
  <c r="E2" i="15" l="1"/>
  <c r="V12" i="16" l="1"/>
  <c r="V29" i="16"/>
  <c r="V79" i="16"/>
  <c r="V33" i="16"/>
  <c r="V28" i="16"/>
  <c r="V41" i="16"/>
  <c r="V48" i="16"/>
  <c r="V46" i="16"/>
  <c r="V57" i="16"/>
  <c r="V18" i="16"/>
  <c r="V58" i="16"/>
  <c r="V96" i="16"/>
  <c r="V80" i="16"/>
  <c r="V106" i="16"/>
  <c r="V71" i="16"/>
  <c r="V84" i="16"/>
  <c r="V39" i="16"/>
  <c r="V70" i="16"/>
  <c r="V27" i="16"/>
  <c r="V9" i="16"/>
  <c r="V102" i="16"/>
  <c r="V8" i="16"/>
  <c r="V20" i="16"/>
  <c r="V72" i="16"/>
  <c r="V73" i="16"/>
  <c r="V25" i="16"/>
  <c r="V26" i="16"/>
  <c r="V55" i="16"/>
  <c r="V31" i="16"/>
  <c r="V43" i="16"/>
  <c r="V19" i="16"/>
  <c r="V92" i="16"/>
  <c r="V104" i="16"/>
  <c r="V105" i="16"/>
  <c r="V38" i="16"/>
  <c r="V40" i="16"/>
  <c r="V56" i="16"/>
  <c r="V94" i="16"/>
  <c r="V86" i="16"/>
  <c r="V61" i="16"/>
  <c r="V14" i="16"/>
  <c r="V11" i="16"/>
  <c r="V88" i="16"/>
  <c r="V89" i="16"/>
  <c r="V15" i="16"/>
  <c r="V42" i="16"/>
  <c r="V34" i="16"/>
  <c r="V50" i="16"/>
  <c r="V59" i="16"/>
  <c r="V3" i="16"/>
  <c r="V4" i="16"/>
  <c r="V63" i="16"/>
  <c r="V81" i="16"/>
  <c r="V97" i="16"/>
  <c r="V32" i="16"/>
  <c r="V22" i="16"/>
  <c r="V24" i="16"/>
  <c r="V6" i="16"/>
  <c r="V64" i="16"/>
  <c r="V68" i="16"/>
  <c r="V36" i="16"/>
  <c r="V103" i="16"/>
  <c r="V52" i="16"/>
  <c r="V100" i="16"/>
  <c r="V23" i="16"/>
  <c r="V60" i="16"/>
  <c r="V44" i="16"/>
  <c r="V85" i="16"/>
  <c r="V21" i="16"/>
  <c r="V98" i="16"/>
  <c r="V54" i="16"/>
  <c r="V99" i="16"/>
  <c r="V91" i="16"/>
  <c r="V90" i="16"/>
  <c r="V76" i="16"/>
  <c r="V53" i="16"/>
  <c r="V93" i="16"/>
  <c r="V74" i="16"/>
  <c r="V45" i="16"/>
  <c r="V7" i="16"/>
  <c r="V47" i="16"/>
  <c r="V5" i="16"/>
  <c r="V51" i="16"/>
  <c r="V17" i="16"/>
  <c r="V16" i="16"/>
  <c r="V35" i="16"/>
  <c r="V87" i="16"/>
  <c r="V65" i="16"/>
  <c r="V75" i="16"/>
  <c r="V10" i="16"/>
  <c r="V49" i="16"/>
  <c r="V37" i="16"/>
  <c r="V101" i="16"/>
  <c r="V77" i="16"/>
  <c r="W77" i="16" s="1"/>
  <c r="V2" i="16"/>
  <c r="V30" i="16"/>
  <c r="V66" i="16"/>
  <c r="V95" i="16"/>
  <c r="W95" i="16" s="1"/>
  <c r="V62" i="16"/>
  <c r="V82" i="16"/>
  <c r="V83" i="16"/>
  <c r="V67" i="16"/>
  <c r="W67" i="16" s="1"/>
  <c r="V78" i="16"/>
  <c r="V69" i="16"/>
  <c r="V13" i="16"/>
  <c r="W35" i="16" l="1"/>
  <c r="W97" i="16"/>
  <c r="W11" i="16"/>
  <c r="W105" i="16"/>
  <c r="W8" i="16"/>
  <c r="W29" i="16"/>
  <c r="W13" i="16"/>
  <c r="W83" i="16"/>
  <c r="W101" i="16"/>
  <c r="W75" i="16"/>
  <c r="W16" i="16"/>
  <c r="W47" i="16"/>
  <c r="W93" i="16"/>
  <c r="W91" i="16"/>
  <c r="W21" i="16"/>
  <c r="W23" i="16"/>
  <c r="W36" i="16"/>
  <c r="W24" i="16"/>
  <c r="W81" i="16"/>
  <c r="W59" i="16"/>
  <c r="W15" i="16"/>
  <c r="W56" i="16"/>
  <c r="W104" i="16"/>
  <c r="W31" i="16"/>
  <c r="W73" i="16"/>
  <c r="W39" i="16"/>
  <c r="W80" i="16"/>
  <c r="W57" i="16"/>
  <c r="W28" i="16"/>
  <c r="W12" i="16"/>
  <c r="W5" i="16"/>
  <c r="W60" i="16"/>
  <c r="W3" i="16"/>
  <c r="W25" i="16"/>
  <c r="W41" i="16"/>
  <c r="W69" i="16"/>
  <c r="W37" i="16"/>
  <c r="W65" i="16"/>
  <c r="W17" i="16"/>
  <c r="W7" i="16"/>
  <c r="W53" i="16"/>
  <c r="W99" i="16"/>
  <c r="W85" i="16"/>
  <c r="W100" i="16"/>
  <c r="W68" i="16"/>
  <c r="W63" i="16"/>
  <c r="W89" i="16"/>
  <c r="W61" i="16"/>
  <c r="W40" i="16"/>
  <c r="W92" i="16"/>
  <c r="W55" i="16"/>
  <c r="W72" i="16"/>
  <c r="W9" i="16"/>
  <c r="W84" i="16"/>
  <c r="W96" i="16"/>
  <c r="W33" i="16"/>
  <c r="W103" i="16"/>
  <c r="W43" i="16"/>
  <c r="W78" i="16"/>
  <c r="W62" i="16"/>
  <c r="W2" i="16"/>
  <c r="W49" i="16"/>
  <c r="W87" i="16"/>
  <c r="W51" i="16"/>
  <c r="W45" i="16"/>
  <c r="W76" i="16"/>
  <c r="W54" i="16"/>
  <c r="W44" i="16"/>
  <c r="W52" i="16"/>
  <c r="W64" i="16"/>
  <c r="W32" i="16"/>
  <c r="W4" i="16"/>
  <c r="W34" i="16"/>
  <c r="W88" i="16"/>
  <c r="W86" i="16"/>
  <c r="W38" i="16"/>
  <c r="W19" i="16"/>
  <c r="W26" i="16"/>
  <c r="W20" i="16"/>
  <c r="W27" i="16"/>
  <c r="W71" i="16"/>
  <c r="W58" i="16"/>
  <c r="W48" i="16"/>
  <c r="W79" i="16"/>
  <c r="W102" i="16"/>
  <c r="W90" i="16"/>
  <c r="W70" i="16"/>
  <c r="W42" i="16"/>
  <c r="W18" i="16"/>
  <c r="W14" i="16"/>
  <c r="W106" i="16"/>
  <c r="W94" i="16"/>
  <c r="W82" i="16"/>
  <c r="W74" i="16"/>
  <c r="W50" i="16"/>
  <c r="W30" i="16"/>
  <c r="W22" i="16"/>
  <c r="W6" i="16"/>
  <c r="W98" i="16"/>
  <c r="W66" i="16"/>
  <c r="W46" i="16"/>
  <c r="W10" i="16"/>
  <c r="D8" i="14"/>
  <c r="E8" i="14" s="1"/>
  <c r="F8" i="14" s="1"/>
  <c r="D15" i="14"/>
  <c r="E15" i="14" s="1"/>
  <c r="F15" i="14" s="1"/>
  <c r="D22" i="14"/>
  <c r="E22" i="14" s="1"/>
  <c r="F22" i="14" s="1"/>
  <c r="D29" i="14"/>
  <c r="E29" i="14" s="1"/>
  <c r="F29" i="14" s="1"/>
  <c r="D36" i="14"/>
  <c r="E36" i="14" s="1"/>
  <c r="F36" i="14" s="1"/>
  <c r="D3" i="12"/>
  <c r="E3" i="12" s="1"/>
  <c r="D4" i="12"/>
  <c r="E4" i="12" s="1"/>
  <c r="D5" i="12"/>
  <c r="E5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2" i="12"/>
  <c r="E2" i="12" s="1"/>
  <c r="F3" i="13"/>
  <c r="F11" i="13"/>
  <c r="F19" i="13"/>
  <c r="F27" i="13"/>
  <c r="F35" i="13"/>
  <c r="F43" i="13"/>
  <c r="F51" i="13"/>
  <c r="F59" i="13"/>
  <c r="F67" i="13"/>
  <c r="F75" i="13"/>
  <c r="E3" i="13"/>
  <c r="E4" i="13"/>
  <c r="F4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F17" i="13" s="1"/>
  <c r="E18" i="13"/>
  <c r="F18" i="13" s="1"/>
  <c r="E19" i="13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F33" i="13" s="1"/>
  <c r="E34" i="13"/>
  <c r="F34" i="13" s="1"/>
  <c r="E35" i="13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F41" i="13" s="1"/>
  <c r="E42" i="13"/>
  <c r="F42" i="13" s="1"/>
  <c r="E43" i="13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F49" i="13" s="1"/>
  <c r="E50" i="13"/>
  <c r="F50" i="13" s="1"/>
  <c r="E51" i="13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F57" i="13" s="1"/>
  <c r="E58" i="13"/>
  <c r="F58" i="13" s="1"/>
  <c r="E59" i="13"/>
  <c r="E60" i="13"/>
  <c r="F60" i="13" s="1"/>
  <c r="E61" i="13"/>
  <c r="F61" i="13" s="1"/>
  <c r="E62" i="13"/>
  <c r="F62" i="13" s="1"/>
  <c r="E63" i="13"/>
  <c r="F63" i="13" s="1"/>
  <c r="E64" i="13"/>
  <c r="F64" i="13" s="1"/>
  <c r="E65" i="13"/>
  <c r="F65" i="13" s="1"/>
  <c r="E66" i="13"/>
  <c r="F66" i="13" s="1"/>
  <c r="E67" i="13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F73" i="13" s="1"/>
  <c r="E74" i="13"/>
  <c r="F74" i="13" s="1"/>
  <c r="E75" i="13"/>
  <c r="E2" i="13"/>
  <c r="F2" i="13" s="1"/>
  <c r="E6" i="1"/>
  <c r="E14" i="1"/>
  <c r="E22" i="1"/>
  <c r="E30" i="1"/>
  <c r="E38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E42" i="1" s="1"/>
  <c r="D43" i="1"/>
  <c r="E43" i="1" s="1"/>
  <c r="D2" i="1"/>
  <c r="E2" i="1" s="1"/>
  <c r="F7" i="2"/>
  <c r="F15" i="2"/>
  <c r="F23" i="2"/>
  <c r="F31" i="2"/>
  <c r="F39" i="2"/>
  <c r="F47" i="2"/>
  <c r="F55" i="2"/>
  <c r="F63" i="2"/>
  <c r="F71" i="2"/>
  <c r="E3" i="2"/>
  <c r="F3" i="2" s="1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E72" i="2"/>
  <c r="F72" i="2" s="1"/>
  <c r="E73" i="2"/>
  <c r="F73" i="2" s="1"/>
  <c r="E74" i="2"/>
  <c r="F74" i="2" s="1"/>
  <c r="E75" i="2"/>
  <c r="F75" i="2" s="1"/>
  <c r="E2" i="2"/>
  <c r="F2" i="2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2" i="6"/>
  <c r="E2" i="6" s="1"/>
  <c r="F21" i="8"/>
  <c r="F53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2" i="8"/>
  <c r="F2" i="8" s="1"/>
  <c r="D3" i="14"/>
  <c r="E3" i="14" s="1"/>
  <c r="D4" i="14"/>
  <c r="E4" i="14" s="1"/>
  <c r="D5" i="14"/>
  <c r="E5" i="14" s="1"/>
  <c r="D6" i="14"/>
  <c r="E6" i="14" s="1"/>
  <c r="D7" i="14"/>
  <c r="E7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6" i="14"/>
  <c r="E16" i="14" s="1"/>
  <c r="D17" i="14"/>
  <c r="E17" i="14" s="1"/>
  <c r="D18" i="14"/>
  <c r="E18" i="14" s="1"/>
  <c r="D19" i="14"/>
  <c r="E19" i="14" s="1"/>
  <c r="D20" i="14"/>
  <c r="E20" i="14" s="1"/>
  <c r="D21" i="14"/>
  <c r="E21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E35" i="14" s="1"/>
  <c r="D2" i="14"/>
  <c r="E2" i="14" s="1"/>
  <c r="E75" i="15" l="1"/>
  <c r="F75" i="15" s="1"/>
  <c r="G75" i="15" s="1"/>
  <c r="E3" i="15"/>
  <c r="F3" i="15" s="1"/>
  <c r="E4" i="15"/>
  <c r="F4" i="15" s="1"/>
  <c r="G4" i="15" s="1"/>
  <c r="E5" i="15"/>
  <c r="F5" i="15" s="1"/>
  <c r="G5" i="15" s="1"/>
  <c r="E6" i="15"/>
  <c r="F6" i="15" s="1"/>
  <c r="G6" i="15" s="1"/>
  <c r="E7" i="15"/>
  <c r="F7" i="15" s="1"/>
  <c r="G7" i="15" s="1"/>
  <c r="E8" i="15"/>
  <c r="F8" i="15" s="1"/>
  <c r="E9" i="15"/>
  <c r="F9" i="15" s="1"/>
  <c r="E10" i="15"/>
  <c r="F10" i="15" s="1"/>
  <c r="E11" i="15"/>
  <c r="F11" i="15" s="1"/>
  <c r="E12" i="15"/>
  <c r="F12" i="15" s="1"/>
  <c r="G12" i="15" s="1"/>
  <c r="E13" i="15"/>
  <c r="F13" i="15" s="1"/>
  <c r="G13" i="15" s="1"/>
  <c r="E14" i="15"/>
  <c r="F14" i="15" s="1"/>
  <c r="G14" i="15" s="1"/>
  <c r="E15" i="15"/>
  <c r="F15" i="15" s="1"/>
  <c r="G15" i="15" s="1"/>
  <c r="E16" i="15"/>
  <c r="F16" i="15" s="1"/>
  <c r="E17" i="15"/>
  <c r="F17" i="15" s="1"/>
  <c r="G17" i="15" s="1"/>
  <c r="E18" i="15"/>
  <c r="F18" i="15" s="1"/>
  <c r="E19" i="15"/>
  <c r="F19" i="15" s="1"/>
  <c r="G19" i="15" s="1"/>
  <c r="E20" i="15"/>
  <c r="F20" i="15" s="1"/>
  <c r="G20" i="15" s="1"/>
  <c r="E21" i="15"/>
  <c r="F21" i="15" s="1"/>
  <c r="G21" i="15" s="1"/>
  <c r="E22" i="15"/>
  <c r="F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E27" i="15"/>
  <c r="F27" i="15" s="1"/>
  <c r="G27" i="15" s="1"/>
  <c r="E28" i="15"/>
  <c r="F28" i="15" s="1"/>
  <c r="G28" i="15" s="1"/>
  <c r="E29" i="15"/>
  <c r="F29" i="15" s="1"/>
  <c r="G29" i="15" s="1"/>
  <c r="E30" i="15"/>
  <c r="F30" i="15" s="1"/>
  <c r="E31" i="15"/>
  <c r="F31" i="15" s="1"/>
  <c r="G31" i="15" s="1"/>
  <c r="E32" i="15"/>
  <c r="F32" i="15" s="1"/>
  <c r="G32" i="15" s="1"/>
  <c r="E33" i="15"/>
  <c r="F33" i="15" s="1"/>
  <c r="E34" i="15"/>
  <c r="F34" i="15" s="1"/>
  <c r="E35" i="15"/>
  <c r="F35" i="15" s="1"/>
  <c r="G35" i="15" s="1"/>
  <c r="E36" i="15"/>
  <c r="F36" i="15" s="1"/>
  <c r="E37" i="15"/>
  <c r="F37" i="15" s="1"/>
  <c r="G37" i="15" s="1"/>
  <c r="E38" i="15"/>
  <c r="F38" i="15" s="1"/>
  <c r="E39" i="15"/>
  <c r="F39" i="15" s="1"/>
  <c r="G39" i="15" s="1"/>
  <c r="E40" i="15"/>
  <c r="F40" i="15" s="1"/>
  <c r="G40" i="15" s="1"/>
  <c r="E41" i="15"/>
  <c r="F41" i="15" s="1"/>
  <c r="G41" i="15" s="1"/>
  <c r="E42" i="15"/>
  <c r="F42" i="15" s="1"/>
  <c r="G42" i="15" s="1"/>
  <c r="E43" i="15"/>
  <c r="F43" i="15" s="1"/>
  <c r="G43" i="15" s="1"/>
  <c r="E44" i="15"/>
  <c r="F44" i="15" s="1"/>
  <c r="E45" i="15"/>
  <c r="F45" i="15" s="1"/>
  <c r="E46" i="15"/>
  <c r="F46" i="15" s="1"/>
  <c r="E47" i="15"/>
  <c r="F47" i="15" s="1"/>
  <c r="G47" i="15" s="1"/>
  <c r="E48" i="15"/>
  <c r="F48" i="15" s="1"/>
  <c r="G48" i="15" s="1"/>
  <c r="E49" i="15"/>
  <c r="F49" i="15" s="1"/>
  <c r="G49" i="15" s="1"/>
  <c r="E50" i="15"/>
  <c r="F50" i="15" s="1"/>
  <c r="E51" i="15"/>
  <c r="F51" i="15" s="1"/>
  <c r="G51" i="15" s="1"/>
  <c r="E52" i="15"/>
  <c r="F52" i="15" s="1"/>
  <c r="E53" i="15"/>
  <c r="F53" i="15" s="1"/>
  <c r="E54" i="15"/>
  <c r="F54" i="15" s="1"/>
  <c r="E55" i="15"/>
  <c r="F55" i="15" s="1"/>
  <c r="G55" i="15" s="1"/>
  <c r="E56" i="15"/>
  <c r="F56" i="15" s="1"/>
  <c r="G56" i="15" s="1"/>
  <c r="E57" i="15"/>
  <c r="F57" i="15" s="1"/>
  <c r="G57" i="15" s="1"/>
  <c r="E58" i="15"/>
  <c r="F58" i="15" s="1"/>
  <c r="E59" i="15"/>
  <c r="F59" i="15" s="1"/>
  <c r="G59" i="15" s="1"/>
  <c r="E60" i="15"/>
  <c r="F60" i="15" s="1"/>
  <c r="G60" i="15" s="1"/>
  <c r="E61" i="15"/>
  <c r="F61" i="15" s="1"/>
  <c r="G61" i="15" s="1"/>
  <c r="E62" i="15"/>
  <c r="F62" i="15" s="1"/>
  <c r="E63" i="15"/>
  <c r="F63" i="15" s="1"/>
  <c r="G63" i="15" s="1"/>
  <c r="E64" i="15"/>
  <c r="F64" i="15" s="1"/>
  <c r="G64" i="15" s="1"/>
  <c r="E65" i="15"/>
  <c r="F65" i="15" s="1"/>
  <c r="E66" i="15"/>
  <c r="F66" i="15" s="1"/>
  <c r="E67" i="15"/>
  <c r="F67" i="15" s="1"/>
  <c r="G67" i="15" s="1"/>
  <c r="E68" i="15"/>
  <c r="F68" i="15" s="1"/>
  <c r="E69" i="15"/>
  <c r="F69" i="15" s="1"/>
  <c r="G69" i="15" s="1"/>
  <c r="E70" i="15"/>
  <c r="F70" i="15" s="1"/>
  <c r="E71" i="15"/>
  <c r="F71" i="15" s="1"/>
  <c r="G71" i="15" s="1"/>
  <c r="E72" i="15"/>
  <c r="F72" i="15" s="1"/>
  <c r="G72" i="15" s="1"/>
  <c r="E73" i="15"/>
  <c r="F73" i="15" s="1"/>
  <c r="G73" i="15" s="1"/>
  <c r="E74" i="15"/>
  <c r="F74" i="15" s="1"/>
  <c r="G74" i="15" s="1"/>
  <c r="F2" i="15"/>
  <c r="B80" i="8"/>
  <c r="F3" i="14"/>
  <c r="F4" i="14"/>
  <c r="F9" i="14"/>
  <c r="F10" i="14"/>
  <c r="F12" i="14"/>
  <c r="F13" i="14"/>
  <c r="F17" i="14"/>
  <c r="F18" i="14"/>
  <c r="F19" i="14"/>
  <c r="F21" i="14"/>
  <c r="F23" i="14"/>
  <c r="F25" i="14"/>
  <c r="F26" i="14"/>
  <c r="F27" i="14"/>
  <c r="F30" i="14"/>
  <c r="F31" i="14"/>
  <c r="F32" i="14"/>
  <c r="F34" i="14"/>
  <c r="F35" i="14"/>
  <c r="F2" i="14"/>
  <c r="D80" i="15"/>
  <c r="A80" i="15"/>
  <c r="D79" i="15"/>
  <c r="B79" i="15"/>
  <c r="A79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F33" i="14"/>
  <c r="F28" i="14"/>
  <c r="F24" i="14"/>
  <c r="F20" i="14"/>
  <c r="F16" i="14"/>
  <c r="F14" i="14"/>
  <c r="F11" i="14"/>
  <c r="F7" i="14"/>
  <c r="F6" i="14"/>
  <c r="F5" i="14"/>
  <c r="F3" i="6"/>
  <c r="F4" i="6"/>
  <c r="F6" i="6"/>
  <c r="F7" i="6"/>
  <c r="F8" i="6"/>
  <c r="F10" i="6"/>
  <c r="F11" i="6"/>
  <c r="F12" i="6"/>
  <c r="F14" i="6"/>
  <c r="F15" i="6"/>
  <c r="F16" i="6"/>
  <c r="F18" i="6"/>
  <c r="F19" i="6"/>
  <c r="F20" i="6"/>
  <c r="F22" i="6"/>
  <c r="F23" i="6"/>
  <c r="F24" i="6"/>
  <c r="F26" i="6"/>
  <c r="F27" i="6"/>
  <c r="F28" i="6"/>
  <c r="F30" i="6"/>
  <c r="F31" i="6"/>
  <c r="F32" i="6"/>
  <c r="F34" i="6"/>
  <c r="F35" i="6"/>
  <c r="F36" i="6"/>
  <c r="F2" i="6"/>
  <c r="F8" i="1"/>
  <c r="F15" i="1"/>
  <c r="F36" i="1"/>
  <c r="F43" i="1"/>
  <c r="G5" i="13"/>
  <c r="H5" i="13" s="1"/>
  <c r="I5" i="13" s="1"/>
  <c r="G9" i="13"/>
  <c r="H9" i="13" s="1"/>
  <c r="I9" i="13" s="1"/>
  <c r="G21" i="13"/>
  <c r="H21" i="13" s="1"/>
  <c r="I21" i="13" s="1"/>
  <c r="G25" i="13"/>
  <c r="H25" i="13" s="1"/>
  <c r="I25" i="13" s="1"/>
  <c r="G37" i="13"/>
  <c r="H37" i="13" s="1"/>
  <c r="I37" i="13" s="1"/>
  <c r="G41" i="13"/>
  <c r="H41" i="13" s="1"/>
  <c r="I41" i="13" s="1"/>
  <c r="G53" i="13"/>
  <c r="H53" i="13" s="1"/>
  <c r="I53" i="13" s="1"/>
  <c r="G57" i="13"/>
  <c r="H57" i="13" s="1"/>
  <c r="I57" i="13" s="1"/>
  <c r="G69" i="13"/>
  <c r="H69" i="13" s="1"/>
  <c r="I69" i="13" s="1"/>
  <c r="G73" i="13"/>
  <c r="H73" i="13" s="1"/>
  <c r="I73" i="13" s="1"/>
  <c r="G2" i="13"/>
  <c r="F3" i="12"/>
  <c r="F4" i="12"/>
  <c r="F6" i="12"/>
  <c r="F7" i="12"/>
  <c r="F10" i="12"/>
  <c r="F11" i="12"/>
  <c r="F12" i="12"/>
  <c r="F14" i="12"/>
  <c r="F15" i="12"/>
  <c r="F19" i="12"/>
  <c r="F20" i="12"/>
  <c r="F22" i="12"/>
  <c r="F23" i="12"/>
  <c r="F26" i="12"/>
  <c r="F27" i="12"/>
  <c r="F28" i="12"/>
  <c r="F30" i="12"/>
  <c r="F31" i="12"/>
  <c r="F35" i="12"/>
  <c r="F36" i="12"/>
  <c r="F2" i="12"/>
  <c r="F29" i="1"/>
  <c r="F22" i="1"/>
  <c r="G5" i="8"/>
  <c r="G6" i="8"/>
  <c r="G9" i="8"/>
  <c r="G10" i="8"/>
  <c r="G15" i="8"/>
  <c r="G17" i="8"/>
  <c r="G21" i="8"/>
  <c r="G22" i="8"/>
  <c r="G24" i="8"/>
  <c r="G25" i="8"/>
  <c r="G27" i="8"/>
  <c r="G29" i="8"/>
  <c r="G31" i="8"/>
  <c r="G32" i="8"/>
  <c r="G33" i="8"/>
  <c r="G37" i="8"/>
  <c r="G41" i="8"/>
  <c r="G45" i="8"/>
  <c r="G50" i="8"/>
  <c r="G52" i="8"/>
  <c r="G53" i="8"/>
  <c r="G57" i="8"/>
  <c r="G58" i="8"/>
  <c r="G60" i="8"/>
  <c r="G61" i="8"/>
  <c r="G63" i="8"/>
  <c r="G64" i="8"/>
  <c r="G70" i="8"/>
  <c r="G73" i="8"/>
  <c r="G74" i="8"/>
  <c r="G13" i="8"/>
  <c r="G49" i="8"/>
  <c r="F5" i="6"/>
  <c r="F9" i="6"/>
  <c r="F13" i="6"/>
  <c r="F17" i="6"/>
  <c r="F21" i="6"/>
  <c r="F25" i="6"/>
  <c r="F29" i="6"/>
  <c r="F33" i="6"/>
  <c r="F37" i="6"/>
  <c r="F8" i="12"/>
  <c r="F9" i="12"/>
  <c r="F13" i="12"/>
  <c r="F16" i="12"/>
  <c r="F18" i="12"/>
  <c r="F24" i="12"/>
  <c r="F29" i="12"/>
  <c r="F32" i="12"/>
  <c r="F34" i="12"/>
  <c r="G13" i="13"/>
  <c r="H13" i="13" s="1"/>
  <c r="I13" i="13" s="1"/>
  <c r="G17" i="13"/>
  <c r="H17" i="13" s="1"/>
  <c r="I17" i="13" s="1"/>
  <c r="G29" i="13"/>
  <c r="H29" i="13" s="1"/>
  <c r="I29" i="13" s="1"/>
  <c r="G33" i="13"/>
  <c r="H33" i="13" s="1"/>
  <c r="I33" i="13" s="1"/>
  <c r="G45" i="13"/>
  <c r="H45" i="13" s="1"/>
  <c r="I45" i="13" s="1"/>
  <c r="G49" i="13"/>
  <c r="H49" i="13" s="1"/>
  <c r="I49" i="13" s="1"/>
  <c r="G61" i="13"/>
  <c r="H61" i="13" s="1"/>
  <c r="I61" i="13" s="1"/>
  <c r="G65" i="13"/>
  <c r="H65" i="13" s="1"/>
  <c r="I65" i="13" s="1"/>
  <c r="F5" i="12"/>
  <c r="F17" i="12"/>
  <c r="F21" i="12"/>
  <c r="F25" i="12"/>
  <c r="F33" i="12"/>
  <c r="F37" i="12"/>
  <c r="D79" i="13"/>
  <c r="B79" i="13"/>
  <c r="A79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A80" i="8"/>
  <c r="D80" i="8"/>
  <c r="I3" i="9"/>
  <c r="I2" i="9"/>
  <c r="I6" i="9"/>
  <c r="I5" i="9"/>
  <c r="I4" i="9"/>
  <c r="G46" i="8"/>
  <c r="G12" i="8"/>
  <c r="G69" i="8"/>
  <c r="G30" i="8"/>
  <c r="G54" i="8"/>
  <c r="G14" i="8"/>
  <c r="G26" i="8"/>
  <c r="G66" i="8"/>
  <c r="G18" i="8"/>
  <c r="G42" i="8"/>
  <c r="D79" i="8"/>
  <c r="B79" i="8"/>
  <c r="A79" i="8"/>
  <c r="C52" i="8"/>
  <c r="C58" i="8"/>
  <c r="C42" i="8"/>
  <c r="C35" i="8"/>
  <c r="C62" i="8"/>
  <c r="C45" i="8"/>
  <c r="C59" i="8"/>
  <c r="C71" i="8"/>
  <c r="C18" i="8"/>
  <c r="C24" i="8"/>
  <c r="C41" i="8"/>
  <c r="C66" i="8"/>
  <c r="C23" i="8"/>
  <c r="C64" i="8"/>
  <c r="C51" i="8"/>
  <c r="C28" i="8"/>
  <c r="C65" i="8"/>
  <c r="C25" i="8"/>
  <c r="C49" i="8"/>
  <c r="C56" i="8"/>
  <c r="C47" i="8"/>
  <c r="C38" i="8"/>
  <c r="C13" i="8"/>
  <c r="C29" i="8"/>
  <c r="C7" i="8"/>
  <c r="C57" i="8"/>
  <c r="C75" i="8"/>
  <c r="C26" i="8"/>
  <c r="C48" i="8"/>
  <c r="C32" i="8"/>
  <c r="C33" i="8"/>
  <c r="C20" i="8"/>
  <c r="C19" i="8"/>
  <c r="C63" i="8"/>
  <c r="C61" i="8"/>
  <c r="C36" i="8"/>
  <c r="C10" i="8"/>
  <c r="C43" i="8"/>
  <c r="C53" i="8"/>
  <c r="C2" i="8"/>
  <c r="C68" i="8"/>
  <c r="C73" i="8"/>
  <c r="C70" i="8"/>
  <c r="C44" i="8"/>
  <c r="C14" i="8"/>
  <c r="C60" i="8"/>
  <c r="C17" i="8"/>
  <c r="C16" i="8"/>
  <c r="C72" i="8"/>
  <c r="C54" i="8"/>
  <c r="C74" i="8"/>
  <c r="C55" i="8"/>
  <c r="C5" i="8"/>
  <c r="C22" i="8"/>
  <c r="C27" i="8"/>
  <c r="C30" i="8"/>
  <c r="C40" i="8"/>
  <c r="C34" i="8"/>
  <c r="C50" i="8"/>
  <c r="C67" i="8"/>
  <c r="C11" i="8"/>
  <c r="C37" i="8"/>
  <c r="C15" i="8"/>
  <c r="C3" i="8"/>
  <c r="C69" i="8"/>
  <c r="C39" i="8"/>
  <c r="C12" i="8"/>
  <c r="C6" i="8"/>
  <c r="C4" i="8"/>
  <c r="C46" i="8"/>
  <c r="C31" i="8"/>
  <c r="C21" i="8"/>
  <c r="C9" i="8"/>
  <c r="C8" i="8"/>
  <c r="G2" i="15" l="1"/>
  <c r="H2" i="15"/>
  <c r="I2" i="15" s="1"/>
  <c r="G3" i="15"/>
  <c r="H3" i="15"/>
  <c r="G70" i="15"/>
  <c r="G66" i="15"/>
  <c r="G62" i="15"/>
  <c r="G58" i="15"/>
  <c r="G54" i="15"/>
  <c r="G50" i="15"/>
  <c r="G46" i="15"/>
  <c r="G38" i="15"/>
  <c r="G34" i="15"/>
  <c r="G30" i="15"/>
  <c r="G26" i="15"/>
  <c r="G22" i="15"/>
  <c r="G18" i="15"/>
  <c r="G10" i="15"/>
  <c r="G65" i="15"/>
  <c r="G53" i="15"/>
  <c r="G45" i="15"/>
  <c r="G33" i="15"/>
  <c r="G9" i="15"/>
  <c r="G68" i="15"/>
  <c r="G52" i="15"/>
  <c r="G44" i="15"/>
  <c r="G36" i="15"/>
  <c r="G16" i="15"/>
  <c r="G8" i="15"/>
  <c r="E79" i="15"/>
  <c r="H9" i="15"/>
  <c r="I9" i="15" s="1"/>
  <c r="H13" i="15"/>
  <c r="I13" i="15" s="1"/>
  <c r="H45" i="15"/>
  <c r="I45" i="15" s="1"/>
  <c r="H37" i="15"/>
  <c r="I37" i="15" s="1"/>
  <c r="H69" i="15"/>
  <c r="I69" i="15" s="1"/>
  <c r="H29" i="15"/>
  <c r="I29" i="15" s="1"/>
  <c r="H61" i="15"/>
  <c r="I61" i="15" s="1"/>
  <c r="H21" i="15"/>
  <c r="I21" i="15" s="1"/>
  <c r="H53" i="15"/>
  <c r="I53" i="15" s="1"/>
  <c r="H11" i="15"/>
  <c r="I11" i="15" s="1"/>
  <c r="G11" i="15"/>
  <c r="H7" i="15"/>
  <c r="I7" i="15" s="1"/>
  <c r="H5" i="15"/>
  <c r="I5" i="15" s="1"/>
  <c r="H19" i="15"/>
  <c r="I19" i="15" s="1"/>
  <c r="H27" i="15"/>
  <c r="I27" i="15" s="1"/>
  <c r="H35" i="15"/>
  <c r="I35" i="15" s="1"/>
  <c r="H43" i="15"/>
  <c r="I43" i="15" s="1"/>
  <c r="H51" i="15"/>
  <c r="I51" i="15" s="1"/>
  <c r="H59" i="15"/>
  <c r="I59" i="15" s="1"/>
  <c r="H67" i="15"/>
  <c r="I67" i="15" s="1"/>
  <c r="H75" i="15"/>
  <c r="I75" i="15" s="1"/>
  <c r="I3" i="15"/>
  <c r="H17" i="15"/>
  <c r="I17" i="15" s="1"/>
  <c r="H25" i="15"/>
  <c r="I25" i="15" s="1"/>
  <c r="H33" i="15"/>
  <c r="I33" i="15" s="1"/>
  <c r="H41" i="15"/>
  <c r="I41" i="15" s="1"/>
  <c r="H49" i="15"/>
  <c r="I49" i="15" s="1"/>
  <c r="H57" i="15"/>
  <c r="I57" i="15" s="1"/>
  <c r="H65" i="15"/>
  <c r="I65" i="15" s="1"/>
  <c r="H73" i="15"/>
  <c r="I73" i="15" s="1"/>
  <c r="H15" i="15"/>
  <c r="I15" i="15" s="1"/>
  <c r="H23" i="15"/>
  <c r="I23" i="15" s="1"/>
  <c r="H31" i="15"/>
  <c r="I31" i="15" s="1"/>
  <c r="H39" i="15"/>
  <c r="I39" i="15" s="1"/>
  <c r="H47" i="15"/>
  <c r="I47" i="15" s="1"/>
  <c r="H55" i="15"/>
  <c r="I55" i="15" s="1"/>
  <c r="H63" i="15"/>
  <c r="I63" i="15" s="1"/>
  <c r="H71" i="15"/>
  <c r="I71" i="15" s="1"/>
  <c r="F79" i="15"/>
  <c r="H4" i="15"/>
  <c r="I4" i="15" s="1"/>
  <c r="H6" i="15"/>
  <c r="I6" i="15" s="1"/>
  <c r="H8" i="15"/>
  <c r="I8" i="15" s="1"/>
  <c r="H10" i="15"/>
  <c r="I10" i="15" s="1"/>
  <c r="H12" i="15"/>
  <c r="I12" i="15" s="1"/>
  <c r="H14" i="15"/>
  <c r="I14" i="15" s="1"/>
  <c r="H16" i="15"/>
  <c r="I16" i="15" s="1"/>
  <c r="H18" i="15"/>
  <c r="I18" i="15" s="1"/>
  <c r="H20" i="15"/>
  <c r="I20" i="15" s="1"/>
  <c r="H22" i="15"/>
  <c r="I22" i="15" s="1"/>
  <c r="H24" i="15"/>
  <c r="I24" i="15" s="1"/>
  <c r="H26" i="15"/>
  <c r="I26" i="15" s="1"/>
  <c r="H28" i="15"/>
  <c r="I28" i="15" s="1"/>
  <c r="H30" i="15"/>
  <c r="I30" i="15" s="1"/>
  <c r="H32" i="15"/>
  <c r="I32" i="15" s="1"/>
  <c r="H36" i="15"/>
  <c r="I36" i="15" s="1"/>
  <c r="H38" i="15"/>
  <c r="I38" i="15" s="1"/>
  <c r="H40" i="15"/>
  <c r="I40" i="15" s="1"/>
  <c r="H42" i="15"/>
  <c r="I42" i="15" s="1"/>
  <c r="H44" i="15"/>
  <c r="I44" i="15" s="1"/>
  <c r="H46" i="15"/>
  <c r="I46" i="15" s="1"/>
  <c r="H48" i="15"/>
  <c r="I48" i="15" s="1"/>
  <c r="H50" i="15"/>
  <c r="I50" i="15" s="1"/>
  <c r="H52" i="15"/>
  <c r="I52" i="15" s="1"/>
  <c r="H54" i="15"/>
  <c r="I54" i="15" s="1"/>
  <c r="H56" i="15"/>
  <c r="I56" i="15" s="1"/>
  <c r="H58" i="15"/>
  <c r="I58" i="15" s="1"/>
  <c r="H60" i="15"/>
  <c r="I60" i="15" s="1"/>
  <c r="H62" i="15"/>
  <c r="I62" i="15" s="1"/>
  <c r="H64" i="15"/>
  <c r="I64" i="15" s="1"/>
  <c r="H66" i="15"/>
  <c r="I66" i="15" s="1"/>
  <c r="H68" i="15"/>
  <c r="I68" i="15" s="1"/>
  <c r="H70" i="15"/>
  <c r="I70" i="15" s="1"/>
  <c r="H72" i="15"/>
  <c r="I72" i="15" s="1"/>
  <c r="H74" i="15"/>
  <c r="I74" i="15" s="1"/>
  <c r="H34" i="15"/>
  <c r="I34" i="15" s="1"/>
  <c r="G75" i="8"/>
  <c r="G71" i="8"/>
  <c r="G67" i="8"/>
  <c r="G59" i="8"/>
  <c r="G55" i="8"/>
  <c r="G51" i="8"/>
  <c r="G47" i="8"/>
  <c r="G39" i="8"/>
  <c r="G35" i="8"/>
  <c r="G23" i="8"/>
  <c r="G19" i="8"/>
  <c r="G7" i="8"/>
  <c r="G3" i="8"/>
  <c r="G72" i="8"/>
  <c r="G68" i="8"/>
  <c r="G44" i="8"/>
  <c r="G36" i="8"/>
  <c r="G28" i="8"/>
  <c r="G20" i="8"/>
  <c r="G16" i="8"/>
  <c r="G8" i="8"/>
  <c r="G2" i="8"/>
  <c r="G2" i="2"/>
  <c r="H2" i="2" s="1"/>
  <c r="G75" i="13"/>
  <c r="H75" i="13" s="1"/>
  <c r="I75" i="13" s="1"/>
  <c r="G71" i="13"/>
  <c r="H71" i="13" s="1"/>
  <c r="I71" i="13" s="1"/>
  <c r="G67" i="13"/>
  <c r="H67" i="13" s="1"/>
  <c r="I67" i="13" s="1"/>
  <c r="G63" i="13"/>
  <c r="H63" i="13" s="1"/>
  <c r="I63" i="13" s="1"/>
  <c r="G59" i="13"/>
  <c r="H59" i="13" s="1"/>
  <c r="I59" i="13" s="1"/>
  <c r="G55" i="13"/>
  <c r="H55" i="13" s="1"/>
  <c r="I55" i="13" s="1"/>
  <c r="G51" i="13"/>
  <c r="H51" i="13" s="1"/>
  <c r="I51" i="13" s="1"/>
  <c r="G47" i="13"/>
  <c r="H47" i="13" s="1"/>
  <c r="I47" i="13" s="1"/>
  <c r="G43" i="13"/>
  <c r="H43" i="13" s="1"/>
  <c r="I43" i="13" s="1"/>
  <c r="G39" i="13"/>
  <c r="H39" i="13" s="1"/>
  <c r="I39" i="13" s="1"/>
  <c r="G35" i="13"/>
  <c r="H35" i="13" s="1"/>
  <c r="I35" i="13" s="1"/>
  <c r="G31" i="13"/>
  <c r="H31" i="13" s="1"/>
  <c r="I31" i="13" s="1"/>
  <c r="G27" i="13"/>
  <c r="H27" i="13" s="1"/>
  <c r="I27" i="13" s="1"/>
  <c r="G23" i="13"/>
  <c r="H23" i="13" s="1"/>
  <c r="I23" i="13" s="1"/>
  <c r="G19" i="13"/>
  <c r="H19" i="13" s="1"/>
  <c r="I19" i="13" s="1"/>
  <c r="G15" i="13"/>
  <c r="H15" i="13" s="1"/>
  <c r="I15" i="13" s="1"/>
  <c r="G11" i="13"/>
  <c r="H11" i="13" s="1"/>
  <c r="I11" i="13" s="1"/>
  <c r="G7" i="13"/>
  <c r="H7" i="13" s="1"/>
  <c r="I7" i="13" s="1"/>
  <c r="G3" i="13"/>
  <c r="H3" i="13" s="1"/>
  <c r="I3" i="13" s="1"/>
  <c r="G72" i="13"/>
  <c r="H72" i="13" s="1"/>
  <c r="I72" i="13" s="1"/>
  <c r="G68" i="13"/>
  <c r="H68" i="13" s="1"/>
  <c r="I68" i="13" s="1"/>
  <c r="G64" i="13"/>
  <c r="H64" i="13" s="1"/>
  <c r="I64" i="13" s="1"/>
  <c r="G60" i="13"/>
  <c r="H60" i="13" s="1"/>
  <c r="I60" i="13" s="1"/>
  <c r="G56" i="13"/>
  <c r="H56" i="13" s="1"/>
  <c r="I56" i="13" s="1"/>
  <c r="G52" i="13"/>
  <c r="H52" i="13" s="1"/>
  <c r="I52" i="13" s="1"/>
  <c r="G48" i="13"/>
  <c r="H48" i="13" s="1"/>
  <c r="I48" i="13" s="1"/>
  <c r="G44" i="13"/>
  <c r="H44" i="13" s="1"/>
  <c r="I44" i="13" s="1"/>
  <c r="G40" i="13"/>
  <c r="H40" i="13" s="1"/>
  <c r="I40" i="13" s="1"/>
  <c r="G36" i="13"/>
  <c r="H36" i="13" s="1"/>
  <c r="I36" i="13" s="1"/>
  <c r="G32" i="13"/>
  <c r="H32" i="13" s="1"/>
  <c r="I32" i="13" s="1"/>
  <c r="G28" i="13"/>
  <c r="H28" i="13" s="1"/>
  <c r="I28" i="13" s="1"/>
  <c r="G24" i="13"/>
  <c r="H24" i="13" s="1"/>
  <c r="I24" i="13" s="1"/>
  <c r="G20" i="13"/>
  <c r="H20" i="13" s="1"/>
  <c r="I20" i="13" s="1"/>
  <c r="G16" i="13"/>
  <c r="H16" i="13" s="1"/>
  <c r="I16" i="13" s="1"/>
  <c r="G12" i="13"/>
  <c r="H12" i="13" s="1"/>
  <c r="I12" i="13" s="1"/>
  <c r="G8" i="13"/>
  <c r="H8" i="13" s="1"/>
  <c r="I8" i="13" s="1"/>
  <c r="G4" i="13"/>
  <c r="H4" i="13" s="1"/>
  <c r="I4" i="13" s="1"/>
  <c r="G74" i="13"/>
  <c r="H74" i="13" s="1"/>
  <c r="I74" i="13" s="1"/>
  <c r="G70" i="13"/>
  <c r="H70" i="13" s="1"/>
  <c r="I70" i="13" s="1"/>
  <c r="G66" i="13"/>
  <c r="H66" i="13" s="1"/>
  <c r="I66" i="13" s="1"/>
  <c r="G62" i="13"/>
  <c r="H62" i="13" s="1"/>
  <c r="I62" i="13" s="1"/>
  <c r="G58" i="13"/>
  <c r="H58" i="13" s="1"/>
  <c r="I58" i="13" s="1"/>
  <c r="G54" i="13"/>
  <c r="H54" i="13" s="1"/>
  <c r="I54" i="13" s="1"/>
  <c r="G50" i="13"/>
  <c r="H50" i="13" s="1"/>
  <c r="I50" i="13" s="1"/>
  <c r="G46" i="13"/>
  <c r="H46" i="13" s="1"/>
  <c r="I46" i="13" s="1"/>
  <c r="G42" i="13"/>
  <c r="H42" i="13" s="1"/>
  <c r="I42" i="13" s="1"/>
  <c r="G38" i="13"/>
  <c r="H38" i="13" s="1"/>
  <c r="I38" i="13" s="1"/>
  <c r="G34" i="13"/>
  <c r="H34" i="13" s="1"/>
  <c r="I34" i="13" s="1"/>
  <c r="G30" i="13"/>
  <c r="H30" i="13" s="1"/>
  <c r="I30" i="13" s="1"/>
  <c r="G26" i="13"/>
  <c r="H26" i="13" s="1"/>
  <c r="I26" i="13" s="1"/>
  <c r="G22" i="13"/>
  <c r="H22" i="13" s="1"/>
  <c r="I22" i="13" s="1"/>
  <c r="G18" i="13"/>
  <c r="H18" i="13" s="1"/>
  <c r="I18" i="13" s="1"/>
  <c r="G14" i="13"/>
  <c r="H14" i="13" s="1"/>
  <c r="I14" i="13" s="1"/>
  <c r="G10" i="13"/>
  <c r="H10" i="13" s="1"/>
  <c r="I10" i="13" s="1"/>
  <c r="K3" i="9"/>
  <c r="K4" i="9"/>
  <c r="K6" i="9"/>
  <c r="E79" i="13"/>
  <c r="H2" i="13"/>
  <c r="I2" i="13" s="1"/>
  <c r="K5" i="9"/>
  <c r="H21" i="8"/>
  <c r="I21" i="8" s="1"/>
  <c r="H3" i="8"/>
  <c r="I3" i="8" s="1"/>
  <c r="H75" i="8"/>
  <c r="I75" i="8" s="1"/>
  <c r="H28" i="8"/>
  <c r="I28" i="8" s="1"/>
  <c r="H66" i="8"/>
  <c r="I66" i="8" s="1"/>
  <c r="H35" i="8"/>
  <c r="I35" i="8" s="1"/>
  <c r="H16" i="8"/>
  <c r="I16" i="8" s="1"/>
  <c r="H44" i="8"/>
  <c r="I44" i="8" s="1"/>
  <c r="H12" i="8"/>
  <c r="I12" i="8" s="1"/>
  <c r="H43" i="8"/>
  <c r="I43" i="8" s="1"/>
  <c r="H52" i="8"/>
  <c r="H38" i="8"/>
  <c r="I38" i="8" s="1"/>
  <c r="H67" i="8"/>
  <c r="I67" i="8" s="1"/>
  <c r="H30" i="8"/>
  <c r="I30" i="8" s="1"/>
  <c r="H26" i="8"/>
  <c r="I26" i="8" s="1"/>
  <c r="G38" i="8"/>
  <c r="H20" i="8"/>
  <c r="I20" i="8" s="1"/>
  <c r="H36" i="8"/>
  <c r="I36" i="8" s="1"/>
  <c r="H34" i="8"/>
  <c r="I34" i="8" s="1"/>
  <c r="G34" i="8"/>
  <c r="H59" i="8"/>
  <c r="I59" i="8" s="1"/>
  <c r="H51" i="8"/>
  <c r="I51" i="8" s="1"/>
  <c r="H17" i="8"/>
  <c r="I17" i="8" s="1"/>
  <c r="H15" i="8"/>
  <c r="I15" i="8" s="1"/>
  <c r="H49" i="8"/>
  <c r="I49" i="8" s="1"/>
  <c r="H74" i="8"/>
  <c r="I74" i="8" s="1"/>
  <c r="H33" i="8"/>
  <c r="I33" i="8" s="1"/>
  <c r="H41" i="8"/>
  <c r="I41" i="8" s="1"/>
  <c r="H70" i="8"/>
  <c r="I70" i="8" s="1"/>
  <c r="H31" i="8"/>
  <c r="I31" i="8" s="1"/>
  <c r="H27" i="8"/>
  <c r="I27" i="8" s="1"/>
  <c r="G43" i="8"/>
  <c r="H13" i="8"/>
  <c r="I13" i="8" s="1"/>
  <c r="H71" i="8"/>
  <c r="I71" i="8" s="1"/>
  <c r="H29" i="8"/>
  <c r="I29" i="8" s="1"/>
  <c r="H2" i="8"/>
  <c r="I2" i="8" s="1"/>
  <c r="H55" i="8"/>
  <c r="I55" i="8" s="1"/>
  <c r="H6" i="8"/>
  <c r="I6" i="8" s="1"/>
  <c r="G62" i="8"/>
  <c r="H62" i="8"/>
  <c r="I62" i="8" s="1"/>
  <c r="G65" i="8"/>
  <c r="H65" i="8"/>
  <c r="I65" i="8" s="1"/>
  <c r="G48" i="8"/>
  <c r="H48" i="8"/>
  <c r="I48" i="8" s="1"/>
  <c r="G40" i="8"/>
  <c r="H40" i="8"/>
  <c r="I40" i="8" s="1"/>
  <c r="G4" i="8"/>
  <c r="H4" i="8"/>
  <c r="I4" i="8" s="1"/>
  <c r="G56" i="8"/>
  <c r="H56" i="8"/>
  <c r="I56" i="8" s="1"/>
  <c r="G11" i="8"/>
  <c r="H11" i="8"/>
  <c r="I11" i="8" s="1"/>
  <c r="H53" i="8"/>
  <c r="I53" i="8" s="1"/>
  <c r="H50" i="8"/>
  <c r="I50" i="8" s="1"/>
  <c r="I52" i="8"/>
  <c r="H18" i="8"/>
  <c r="I18" i="8" s="1"/>
  <c r="H23" i="8"/>
  <c r="I23" i="8" s="1"/>
  <c r="H47" i="8"/>
  <c r="I47" i="8" s="1"/>
  <c r="H7" i="8"/>
  <c r="I7" i="8" s="1"/>
  <c r="H19" i="8"/>
  <c r="I19" i="8" s="1"/>
  <c r="H10" i="8"/>
  <c r="I10" i="8" s="1"/>
  <c r="H68" i="8"/>
  <c r="I68" i="8" s="1"/>
  <c r="H14" i="8"/>
  <c r="I14" i="8" s="1"/>
  <c r="H72" i="8"/>
  <c r="I72" i="8" s="1"/>
  <c r="H5" i="8"/>
  <c r="I5" i="8" s="1"/>
  <c r="H69" i="8"/>
  <c r="I69" i="8" s="1"/>
  <c r="H9" i="8"/>
  <c r="I9" i="8" s="1"/>
  <c r="H42" i="8"/>
  <c r="I42" i="8" s="1"/>
  <c r="H61" i="8"/>
  <c r="I61" i="8" s="1"/>
  <c r="H58" i="8"/>
  <c r="I58" i="8" s="1"/>
  <c r="H45" i="8"/>
  <c r="I45" i="8" s="1"/>
  <c r="H24" i="8"/>
  <c r="I24" i="8" s="1"/>
  <c r="H64" i="8"/>
  <c r="I64" i="8" s="1"/>
  <c r="H25" i="8"/>
  <c r="I25" i="8" s="1"/>
  <c r="H57" i="8"/>
  <c r="I57" i="8" s="1"/>
  <c r="H32" i="8"/>
  <c r="I32" i="8" s="1"/>
  <c r="H63" i="8"/>
  <c r="I63" i="8" s="1"/>
  <c r="H73" i="8"/>
  <c r="I73" i="8" s="1"/>
  <c r="H60" i="8"/>
  <c r="I60" i="8" s="1"/>
  <c r="H54" i="8"/>
  <c r="I54" i="8" s="1"/>
  <c r="H22" i="8"/>
  <c r="I22" i="8" s="1"/>
  <c r="H37" i="8"/>
  <c r="I37" i="8" s="1"/>
  <c r="H39" i="8"/>
  <c r="I39" i="8" s="1"/>
  <c r="H46" i="8"/>
  <c r="I46" i="8" s="1"/>
  <c r="H8" i="8"/>
  <c r="I8" i="8" s="1"/>
  <c r="E79" i="8"/>
  <c r="F79" i="8"/>
  <c r="F9" i="1"/>
  <c r="F37" i="1"/>
  <c r="F41" i="1"/>
  <c r="F40" i="1"/>
  <c r="F23" i="1"/>
  <c r="F38" i="1"/>
  <c r="F42" i="1"/>
  <c r="F39" i="1"/>
  <c r="F30" i="1"/>
  <c r="F16" i="1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" i="2"/>
  <c r="B79" i="2"/>
  <c r="D79" i="2"/>
  <c r="G49" i="2"/>
  <c r="H49" i="2" s="1"/>
  <c r="I49" i="2" s="1"/>
  <c r="G25" i="2"/>
  <c r="H25" i="2" s="1"/>
  <c r="I25" i="2" s="1"/>
  <c r="F3" i="1"/>
  <c r="F35" i="1"/>
  <c r="F34" i="1"/>
  <c r="F33" i="1"/>
  <c r="F32" i="1"/>
  <c r="F31" i="1"/>
  <c r="F28" i="1"/>
  <c r="F27" i="1"/>
  <c r="F26" i="1"/>
  <c r="F25" i="1"/>
  <c r="F24" i="1"/>
  <c r="F21" i="1"/>
  <c r="F20" i="1"/>
  <c r="F19" i="1"/>
  <c r="F18" i="1"/>
  <c r="F17" i="1"/>
  <c r="F14" i="1"/>
  <c r="F13" i="1"/>
  <c r="F12" i="1"/>
  <c r="F11" i="1"/>
  <c r="F10" i="1"/>
  <c r="F7" i="1"/>
  <c r="F6" i="1"/>
  <c r="F5" i="1"/>
  <c r="F4" i="1"/>
  <c r="A79" i="2"/>
  <c r="G75" i="2"/>
  <c r="H75" i="2" s="1"/>
  <c r="I75" i="2" s="1"/>
  <c r="G74" i="2"/>
  <c r="H74" i="2" s="1"/>
  <c r="I74" i="2" s="1"/>
  <c r="G73" i="2"/>
  <c r="H73" i="2" s="1"/>
  <c r="I73" i="2" s="1"/>
  <c r="G72" i="2"/>
  <c r="H72" i="2" s="1"/>
  <c r="I72" i="2" s="1"/>
  <c r="G71" i="2"/>
  <c r="H71" i="2" s="1"/>
  <c r="I71" i="2" s="1"/>
  <c r="G70" i="2"/>
  <c r="H70" i="2" s="1"/>
  <c r="I70" i="2" s="1"/>
  <c r="G69" i="2"/>
  <c r="H69" i="2" s="1"/>
  <c r="I69" i="2" s="1"/>
  <c r="G68" i="2"/>
  <c r="H68" i="2" s="1"/>
  <c r="I68" i="2" s="1"/>
  <c r="G67" i="2"/>
  <c r="H67" i="2" s="1"/>
  <c r="I67" i="2" s="1"/>
  <c r="G66" i="2"/>
  <c r="H66" i="2" s="1"/>
  <c r="I66" i="2" s="1"/>
  <c r="G65" i="2"/>
  <c r="H65" i="2" s="1"/>
  <c r="I65" i="2" s="1"/>
  <c r="G64" i="2"/>
  <c r="H64" i="2" s="1"/>
  <c r="I64" i="2" s="1"/>
  <c r="G63" i="2"/>
  <c r="H63" i="2" s="1"/>
  <c r="I63" i="2" s="1"/>
  <c r="G62" i="2"/>
  <c r="H62" i="2" s="1"/>
  <c r="I62" i="2" s="1"/>
  <c r="G61" i="2"/>
  <c r="H61" i="2" s="1"/>
  <c r="I61" i="2" s="1"/>
  <c r="G60" i="2"/>
  <c r="H60" i="2" s="1"/>
  <c r="I60" i="2" s="1"/>
  <c r="G59" i="2"/>
  <c r="H59" i="2" s="1"/>
  <c r="I59" i="2" s="1"/>
  <c r="G58" i="2"/>
  <c r="H58" i="2" s="1"/>
  <c r="I58" i="2" s="1"/>
  <c r="G57" i="2"/>
  <c r="H57" i="2" s="1"/>
  <c r="I57" i="2" s="1"/>
  <c r="G56" i="2"/>
  <c r="H56" i="2" s="1"/>
  <c r="I56" i="2" s="1"/>
  <c r="G55" i="2"/>
  <c r="H55" i="2" s="1"/>
  <c r="I55" i="2" s="1"/>
  <c r="G54" i="2"/>
  <c r="H54" i="2" s="1"/>
  <c r="I54" i="2" s="1"/>
  <c r="G53" i="2"/>
  <c r="H53" i="2" s="1"/>
  <c r="I53" i="2" s="1"/>
  <c r="G52" i="2"/>
  <c r="H52" i="2" s="1"/>
  <c r="I52" i="2" s="1"/>
  <c r="G51" i="2"/>
  <c r="H51" i="2" s="1"/>
  <c r="I51" i="2" s="1"/>
  <c r="G50" i="2"/>
  <c r="H50" i="2" s="1"/>
  <c r="I50" i="2" s="1"/>
  <c r="G48" i="2"/>
  <c r="H48" i="2" s="1"/>
  <c r="I48" i="2" s="1"/>
  <c r="G47" i="2"/>
  <c r="H47" i="2" s="1"/>
  <c r="I47" i="2" s="1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G42" i="2"/>
  <c r="H42" i="2" s="1"/>
  <c r="I42" i="2" s="1"/>
  <c r="G41" i="2"/>
  <c r="H41" i="2" s="1"/>
  <c r="I41" i="2" s="1"/>
  <c r="G40" i="2"/>
  <c r="H40" i="2" s="1"/>
  <c r="I40" i="2" s="1"/>
  <c r="G39" i="2"/>
  <c r="H39" i="2" s="1"/>
  <c r="I39" i="2" s="1"/>
  <c r="G38" i="2"/>
  <c r="H38" i="2" s="1"/>
  <c r="I38" i="2" s="1"/>
  <c r="G37" i="2"/>
  <c r="H37" i="2" s="1"/>
  <c r="I37" i="2" s="1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I33" i="2" s="1"/>
  <c r="G32" i="2"/>
  <c r="H32" i="2" s="1"/>
  <c r="I32" i="2" s="1"/>
  <c r="G31" i="2"/>
  <c r="H31" i="2" s="1"/>
  <c r="I31" i="2" s="1"/>
  <c r="G30" i="2"/>
  <c r="H30" i="2" s="1"/>
  <c r="I30" i="2" s="1"/>
  <c r="G29" i="2"/>
  <c r="H29" i="2" s="1"/>
  <c r="I29" i="2" s="1"/>
  <c r="G28" i="2"/>
  <c r="H28" i="2" s="1"/>
  <c r="I28" i="2" s="1"/>
  <c r="G27" i="2"/>
  <c r="H27" i="2" s="1"/>
  <c r="I27" i="2" s="1"/>
  <c r="G26" i="2"/>
  <c r="H26" i="2" s="1"/>
  <c r="I26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79" i="15" l="1"/>
  <c r="I78" i="15"/>
  <c r="I79" i="15"/>
  <c r="F79" i="13"/>
  <c r="G6" i="13"/>
  <c r="H6" i="13" s="1"/>
  <c r="I6" i="13" s="1"/>
  <c r="I78" i="13" s="1"/>
  <c r="F79" i="2"/>
  <c r="E79" i="2"/>
  <c r="I2" i="2"/>
  <c r="I80" i="15" l="1"/>
  <c r="I81" i="15" s="1"/>
  <c r="I79" i="13"/>
  <c r="I80" i="13" s="1"/>
  <c r="I81" i="13" s="1"/>
  <c r="I78" i="2"/>
  <c r="I79" i="2"/>
  <c r="I79" i="8"/>
  <c r="I78" i="8"/>
  <c r="I80" i="2" l="1"/>
  <c r="I81" i="2" s="1"/>
  <c r="I80" i="8"/>
  <c r="I81" i="8" s="1"/>
</calcChain>
</file>

<file path=xl/sharedStrings.xml><?xml version="1.0" encoding="utf-8"?>
<sst xmlns="http://schemas.openxmlformats.org/spreadsheetml/2006/main" count="495" uniqueCount="166">
  <si>
    <t>Altitude</t>
    <phoneticPr fontId="3" type="noConversion"/>
  </si>
  <si>
    <t>VO2</t>
    <phoneticPr fontId="3" type="noConversion"/>
  </si>
  <si>
    <t>BVO2</t>
    <phoneticPr fontId="3" type="noConversion"/>
  </si>
  <si>
    <t>AVO2</t>
    <phoneticPr fontId="3" type="noConversion"/>
  </si>
  <si>
    <t>AVERAGE</t>
    <phoneticPr fontId="3" type="noConversion"/>
  </si>
  <si>
    <t>SE</t>
    <phoneticPr fontId="3" type="noConversion"/>
  </si>
  <si>
    <t>Datapoints</t>
    <phoneticPr fontId="3" type="noConversion"/>
  </si>
  <si>
    <t>MSE</t>
    <phoneticPr fontId="3" type="noConversion"/>
  </si>
  <si>
    <t>RMSE</t>
    <phoneticPr fontId="3" type="noConversion"/>
  </si>
  <si>
    <t>Change in VO2max</t>
    <phoneticPr fontId="3" type="noConversion"/>
  </si>
  <si>
    <t>New VO2max</t>
    <phoneticPr fontId="3" type="noConversion"/>
  </si>
  <si>
    <t>Change in VO2max</t>
    <phoneticPr fontId="3" type="noConversion"/>
  </si>
  <si>
    <t>Difference^2</t>
    <phoneticPr fontId="3" type="noConversion"/>
  </si>
  <si>
    <t>Predicted Altitude VO2max</t>
    <phoneticPr fontId="3" type="noConversion"/>
  </si>
  <si>
    <t>Difference</t>
    <phoneticPr fontId="3" type="noConversion"/>
  </si>
  <si>
    <t>Altitude (km)</t>
    <phoneticPr fontId="3" type="noConversion"/>
  </si>
  <si>
    <t>Real DIFF</t>
  </si>
  <si>
    <t>G'</t>
  </si>
  <si>
    <t>Number</t>
  </si>
  <si>
    <t>Size</t>
  </si>
  <si>
    <t>LowAlt</t>
  </si>
  <si>
    <t>HighAlt</t>
  </si>
  <si>
    <t>DiffAlt</t>
  </si>
  <si>
    <t>BVO2</t>
  </si>
  <si>
    <t>BVO2SD</t>
  </si>
  <si>
    <t>AVO2</t>
  </si>
  <si>
    <t>AVO2SD</t>
  </si>
  <si>
    <t>Altitude</t>
  </si>
  <si>
    <t>Swithin</t>
  </si>
  <si>
    <t>ES</t>
  </si>
  <si>
    <t>d</t>
  </si>
  <si>
    <t>J</t>
  </si>
  <si>
    <t>G</t>
  </si>
  <si>
    <t>Gore, 1997</t>
  </si>
  <si>
    <t>Gore, 1996</t>
  </si>
  <si>
    <t>Terrados, 1985</t>
  </si>
  <si>
    <t>Squires, 1982</t>
  </si>
  <si>
    <t>Robergs, 1998</t>
  </si>
  <si>
    <t>Mollard et al., 2007</t>
  </si>
  <si>
    <t>Woorons, 2005</t>
  </si>
  <si>
    <t>Chapmann, 1999</t>
  </si>
  <si>
    <t>Bourdillon,2009</t>
  </si>
  <si>
    <t>0*</t>
  </si>
  <si>
    <t>Clark, 2007</t>
  </si>
  <si>
    <t>Paterson, 1987</t>
  </si>
  <si>
    <t>Ferretti, 1997</t>
  </si>
  <si>
    <t>Hogan, 1983</t>
  </si>
  <si>
    <t>Roberts, 1998 abstract</t>
  </si>
  <si>
    <t>Wagner, 1979</t>
  </si>
  <si>
    <t>Hughes, 1968</t>
  </si>
  <si>
    <t>Adams, 1975</t>
  </si>
  <si>
    <t>Peltonen, 1995</t>
  </si>
  <si>
    <t>Billat, 2003</t>
  </si>
  <si>
    <t>Levitan, 1982</t>
  </si>
  <si>
    <t>Friedmann, 2004</t>
  </si>
  <si>
    <t>Anderson, 1985</t>
  </si>
  <si>
    <t>Levine, 1992</t>
  </si>
  <si>
    <t>?</t>
  </si>
  <si>
    <t>Ogawa, 2010</t>
  </si>
  <si>
    <t>Friedmann, 2005</t>
  </si>
  <si>
    <t>Peltonen, 2001</t>
  </si>
  <si>
    <t>Roca, 1992</t>
  </si>
  <si>
    <t>Springer, 1991</t>
  </si>
  <si>
    <t>Barstow, 1989</t>
  </si>
  <si>
    <t>Wehrlin, 2006</t>
  </si>
  <si>
    <t>Koistinen, 1995</t>
  </si>
  <si>
    <t>Lawler, 1988</t>
  </si>
  <si>
    <t>Bouissou, 1986</t>
  </si>
  <si>
    <t>Not stated</t>
  </si>
  <si>
    <t>Ponsot, 2009</t>
  </si>
  <si>
    <t>Fukuda, 2010</t>
  </si>
  <si>
    <t>Castellani, 2010</t>
  </si>
  <si>
    <t>Reeves, 1967</t>
  </si>
  <si>
    <t>Angermann, 2006</t>
  </si>
  <si>
    <t>Murphy. 1989</t>
  </si>
  <si>
    <t>Linnarsson, 1974</t>
  </si>
  <si>
    <t>Fagraeus, 1973</t>
  </si>
  <si>
    <t>Prommer, 2007</t>
  </si>
  <si>
    <t>Robertson, 1982</t>
  </si>
  <si>
    <t>Martin, 1993</t>
  </si>
  <si>
    <t>Lundby, 2003</t>
  </si>
  <si>
    <t>Copenhagen</t>
  </si>
  <si>
    <t>Knuttgen, 1973</t>
  </si>
  <si>
    <t>Stenberg, 1966</t>
  </si>
  <si>
    <t>Gavin, 1998</t>
  </si>
  <si>
    <t>ns</t>
  </si>
  <si>
    <t>Greenleaf, 1969</t>
  </si>
  <si>
    <t>Kjaergaard, 2007</t>
  </si>
  <si>
    <t>Drinkwater, 1979</t>
  </si>
  <si>
    <t>Hartley, 1973</t>
  </si>
  <si>
    <t>Hopkins, 2003</t>
  </si>
  <si>
    <t xml:space="preserve">McLellan,1988 </t>
  </si>
  <si>
    <t>173*</t>
  </si>
  <si>
    <t>Fulco,1988</t>
  </si>
  <si>
    <t>Horstman, 1979</t>
  </si>
  <si>
    <t>Horstman, 1980</t>
  </si>
  <si>
    <t>Cymerman, 1981</t>
  </si>
  <si>
    <t>Young, 1982</t>
  </si>
  <si>
    <t xml:space="preserve">Beidleman, 1999                 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</si>
  <si>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Fulco, 2009</t>
  </si>
  <si>
    <t>Subudhi, 2006 (REMOVE BECAUSE OF ANTIOXIDANT USE?)</t>
  </si>
  <si>
    <t>Banister, 1978</t>
  </si>
  <si>
    <t>Faoro, 2009</t>
  </si>
  <si>
    <t>Ozcelik, 2004</t>
  </si>
  <si>
    <t>Shepard, 1988</t>
  </si>
  <si>
    <t xml:space="preserve">Bocqueraz, 2004 </t>
  </si>
  <si>
    <t>Naeije, 2010</t>
  </si>
  <si>
    <t>Brussels</t>
  </si>
  <si>
    <t>Desplanches, 1993</t>
  </si>
  <si>
    <t>Esposito, 1997</t>
  </si>
  <si>
    <t>Calbet, 2003</t>
  </si>
  <si>
    <t>Benoit, 1995</t>
  </si>
  <si>
    <t>Benoit, 1992</t>
  </si>
  <si>
    <t>Faoro, 2007</t>
  </si>
  <si>
    <t>Benoit, 2003</t>
  </si>
  <si>
    <t>Residual</t>
  </si>
  <si>
    <t>Residual^2</t>
  </si>
  <si>
    <t>Random Effect Model (Intercept only)</t>
  </si>
  <si>
    <t>Tau^2</t>
  </si>
  <si>
    <t>SE</t>
  </si>
  <si>
    <t>Qresid</t>
  </si>
  <si>
    <t>df</t>
  </si>
  <si>
    <t>p</t>
  </si>
  <si>
    <t>Simple Effect of Altitude</t>
  </si>
  <si>
    <t>Simple Slopes Model (Altitude and Baseline VO2)</t>
  </si>
  <si>
    <t>Interaction Model (Baseline*Altitude)</t>
  </si>
  <si>
    <t>Interaction Model (Baseline*Altitude+Alt^2)</t>
  </si>
  <si>
    <t>Interaction Model (Baseline*Altitude+Alt^2+BVO2C^2)</t>
  </si>
  <si>
    <t>%Change</t>
  </si>
  <si>
    <t>However, when we look at validating the data on individuals (see the validation tabs)</t>
  </si>
  <si>
    <t>R-squared</t>
  </si>
  <si>
    <t>best explanatory power "per parameter".</t>
  </si>
  <si>
    <t>ModelA</t>
  </si>
  <si>
    <t>ModelB</t>
  </si>
  <si>
    <t>ModelC</t>
  </si>
  <si>
    <t>ModelD</t>
  </si>
  <si>
    <t>ModelE</t>
  </si>
  <si>
    <t>ModelF</t>
  </si>
  <si>
    <t xml:space="preserve">Model F gives the best fit for the sample level effect sizes in our analysis. </t>
  </si>
  <si>
    <t>model F is not appreciably better than model E or D when exptrapolate beyond our database.</t>
  </si>
  <si>
    <t xml:space="preserve">Furthermore, Model F uses two more parameters than Model C, so unless we have good reasons to </t>
  </si>
  <si>
    <t xml:space="preserve">predict nonlinear effects of Baseline VO2 and Altitude (we probably do for altitude) then Model D has the </t>
  </si>
  <si>
    <t>2014/09/24 Formula</t>
  </si>
  <si>
    <t>Reference</t>
  </si>
  <si>
    <t>Mode</t>
  </si>
  <si>
    <t>Vd_Independent</t>
  </si>
  <si>
    <t>Vd_Corr</t>
  </si>
  <si>
    <t>Vg_Independent</t>
  </si>
  <si>
    <t>Vg_Corr</t>
  </si>
  <si>
    <t>treadmill</t>
  </si>
  <si>
    <t>cycle</t>
  </si>
  <si>
    <t>rowing</t>
  </si>
  <si>
    <t>skiing</t>
  </si>
  <si>
    <t>Masschelein, 2014</t>
  </si>
  <si>
    <t>Noordhof, 2013</t>
  </si>
  <si>
    <t>Cycle</t>
  </si>
  <si>
    <t>Esposito, 2010</t>
  </si>
  <si>
    <t>Roels, 2007</t>
  </si>
  <si>
    <t>Puype, 2013</t>
  </si>
  <si>
    <t>Weight</t>
  </si>
  <si>
    <t>"&gt;70"</t>
  </si>
  <si>
    <t>"51-60"</t>
  </si>
  <si>
    <t>"41-50"</t>
  </si>
  <si>
    <t>"61-70"</t>
  </si>
  <si>
    <t>"&lt;40"</t>
  </si>
  <si>
    <t>BaseGroup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</si>
</sst>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0" fontId="20" fillId="0" borderId="0" xfId="0" applyFont="1"/>
    <xf numFmtId="0" fontId="21" fillId="0" borderId="0" xfId="0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te 2" xfId="42" xr:uid="{00000000-0005-0000-0000-000026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35</c:v>
          </c:tx>
          <c:marker>
            <c:symbol val="none"/>
          </c:marker>
          <c:val>
            <c:numRef>
              <c:f>'Main Effect Model'!$E$2:$E$7</c:f>
              <c:numCache>
                <c:formatCode>General</c:formatCode>
                <c:ptCount val="6"/>
                <c:pt idx="0">
                  <c:v>9.3733114999999998</c:v>
                </c:pt>
                <c:pt idx="1">
                  <c:v>5.3997877999999986</c:v>
                </c:pt>
                <c:pt idx="2">
                  <c:v>1.4262640999999983</c:v>
                </c:pt>
                <c:pt idx="3">
                  <c:v>-2.5472596000000003</c:v>
                </c:pt>
                <c:pt idx="4">
                  <c:v>-6.5207833000000006</c:v>
                </c:pt>
                <c:pt idx="5">
                  <c:v>-10.494307000000001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A-384A-8019-5D7501760BF6}"/>
            </c:ext>
          </c:extLst>
        </c:ser>
        <c:ser>
          <c:idx val="1"/>
          <c:order val="1"/>
          <c:tx>
            <c:v>45</c:v>
          </c:tx>
          <c:marker>
            <c:symbol val="none"/>
          </c:marker>
          <c:val>
            <c:numRef>
              <c:f>'Main Effect Model'!$E$8:$E$13</c:f>
              <c:numCache>
                <c:formatCode>General</c:formatCode>
                <c:ptCount val="6"/>
                <c:pt idx="0">
                  <c:v>5.6944334999999997</c:v>
                </c:pt>
                <c:pt idx="1">
                  <c:v>1.7209097999999992</c:v>
                </c:pt>
                <c:pt idx="2">
                  <c:v>-2.2526139000000014</c:v>
                </c:pt>
                <c:pt idx="3">
                  <c:v>-6.2261375999999995</c:v>
                </c:pt>
                <c:pt idx="4">
                  <c:v>-10.199661300000001</c:v>
                </c:pt>
                <c:pt idx="5">
                  <c:v>-14.173185000000002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A-384A-8019-5D7501760BF6}"/>
            </c:ext>
          </c:extLst>
        </c:ser>
        <c:ser>
          <c:idx val="2"/>
          <c:order val="2"/>
          <c:tx>
            <c:v>55</c:v>
          </c:tx>
          <c:marker>
            <c:symbol val="none"/>
          </c:marker>
          <c:val>
            <c:numRef>
              <c:f>'Main Effect Model'!$E$14:$E$19</c:f>
              <c:numCache>
                <c:formatCode>General</c:formatCode>
                <c:ptCount val="6"/>
                <c:pt idx="0">
                  <c:v>2.0155555000000005</c:v>
                </c:pt>
                <c:pt idx="1">
                  <c:v>-1.9579682000000005</c:v>
                </c:pt>
                <c:pt idx="2">
                  <c:v>-5.931491900000001</c:v>
                </c:pt>
                <c:pt idx="3">
                  <c:v>-9.9050155999999987</c:v>
                </c:pt>
                <c:pt idx="4">
                  <c:v>-13.8785393</c:v>
                </c:pt>
                <c:pt idx="5">
                  <c:v>-17.852063000000001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A-384A-8019-5D7501760BF6}"/>
            </c:ext>
          </c:extLst>
        </c:ser>
        <c:ser>
          <c:idx val="3"/>
          <c:order val="3"/>
          <c:tx>
            <c:v>65</c:v>
          </c:tx>
          <c:marker>
            <c:symbol val="none"/>
          </c:marker>
          <c:val>
            <c:numRef>
              <c:f>'Main Effect Model'!$E$20:$E$25</c:f>
              <c:numCache>
                <c:formatCode>General</c:formatCode>
                <c:ptCount val="6"/>
                <c:pt idx="0">
                  <c:v>-1.6633225000000018</c:v>
                </c:pt>
                <c:pt idx="1">
                  <c:v>-5.6368462000000026</c:v>
                </c:pt>
                <c:pt idx="2">
                  <c:v>-9.6103699000000038</c:v>
                </c:pt>
                <c:pt idx="3">
                  <c:v>-13.583893600000001</c:v>
                </c:pt>
                <c:pt idx="4">
                  <c:v>-17.557417300000001</c:v>
                </c:pt>
                <c:pt idx="5">
                  <c:v>-21.530941000000002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A-384A-8019-5D7501760BF6}"/>
            </c:ext>
          </c:extLst>
        </c:ser>
        <c:ser>
          <c:idx val="4"/>
          <c:order val="4"/>
          <c:tx>
            <c:v>75</c:v>
          </c:tx>
          <c:marker>
            <c:symbol val="none"/>
          </c:marker>
          <c:val>
            <c:numRef>
              <c:f>'Main Effect Model'!$E$26:$E$31</c:f>
              <c:numCache>
                <c:formatCode>General</c:formatCode>
                <c:ptCount val="6"/>
                <c:pt idx="0">
                  <c:v>-5.3422004999999988</c:v>
                </c:pt>
                <c:pt idx="1">
                  <c:v>-9.3157242</c:v>
                </c:pt>
                <c:pt idx="2">
                  <c:v>-13.289247900000001</c:v>
                </c:pt>
                <c:pt idx="3">
                  <c:v>-17.262771599999997</c:v>
                </c:pt>
                <c:pt idx="4">
                  <c:v>-21.236295299999998</c:v>
                </c:pt>
                <c:pt idx="5">
                  <c:v>-25.209819000000003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A-384A-8019-5D7501760BF6}"/>
            </c:ext>
          </c:extLst>
        </c:ser>
        <c:ser>
          <c:idx val="5"/>
          <c:order val="5"/>
          <c:tx>
            <c:v>85</c:v>
          </c:tx>
          <c:marker>
            <c:symbol val="none"/>
          </c:marker>
          <c:val>
            <c:numRef>
              <c:f>'Main Effect Model'!$E$32:$E$37</c:f>
              <c:numCache>
                <c:formatCode>General</c:formatCode>
                <c:ptCount val="6"/>
                <c:pt idx="0">
                  <c:v>-9.0210785000000016</c:v>
                </c:pt>
                <c:pt idx="1">
                  <c:v>-12.994602200000003</c:v>
                </c:pt>
                <c:pt idx="2">
                  <c:v>-16.968125900000004</c:v>
                </c:pt>
                <c:pt idx="3">
                  <c:v>-20.941649600000002</c:v>
                </c:pt>
                <c:pt idx="4">
                  <c:v>-24.915173300000003</c:v>
                </c:pt>
                <c:pt idx="5">
                  <c:v>-28.888697000000001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A-384A-8019-5D750176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43376"/>
        <c:axId val="242171784"/>
      </c:lineChart>
      <c:catAx>
        <c:axId val="24244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71784"/>
        <c:crosses val="autoZero"/>
        <c:auto val="1"/>
        <c:lblAlgn val="ctr"/>
        <c:lblOffset val="100"/>
        <c:noMultiLvlLbl val="0"/>
      </c:catAx>
      <c:valAx>
        <c:axId val="242171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4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6979658792651011E-2"/>
                  <c:y val="0.14173228346456707"/>
                </c:manualLayout>
              </c:layout>
              <c:numFmt formatCode="General" sourceLinked="0"/>
            </c:trendlineLbl>
          </c:trendline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D-D347-9F91-81FE31FA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5792"/>
        <c:axId val="243422384"/>
      </c:scatterChart>
      <c:valAx>
        <c:axId val="24327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2384"/>
        <c:crosses val="autoZero"/>
        <c:crossBetween val="midCat"/>
      </c:valAx>
      <c:valAx>
        <c:axId val="24342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27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F-7346-801F-F93A49ED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23168"/>
        <c:axId val="243423560"/>
      </c:scatterChart>
      <c:valAx>
        <c:axId val="2434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3560"/>
        <c:crosses val="autoZero"/>
        <c:crossBetween val="midCat"/>
      </c:valAx>
      <c:valAx>
        <c:axId val="243423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42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9-5F4A-944D-FFA382CA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24344"/>
        <c:axId val="243424736"/>
      </c:scatterChart>
      <c:valAx>
        <c:axId val="24342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4736"/>
        <c:crosses val="autoZero"/>
        <c:crossBetween val="midCat"/>
      </c:valAx>
      <c:valAx>
        <c:axId val="24342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42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35</c:v>
          </c:tx>
          <c:marker>
            <c:symbol val="none"/>
          </c:marker>
          <c:val>
            <c:numRef>
              <c:f>AltSq!$E$2:$E$7</c:f>
              <c:numCache>
                <c:formatCode>General</c:formatCode>
                <c:ptCount val="6"/>
                <c:pt idx="0">
                  <c:v>2.7703405000000005</c:v>
                </c:pt>
                <c:pt idx="1">
                  <c:v>2.7764906000000003</c:v>
                </c:pt>
                <c:pt idx="2">
                  <c:v>1.9663546999999983</c:v>
                </c:pt>
                <c:pt idx="3">
                  <c:v>0.33993279999999731</c:v>
                </c:pt>
                <c:pt idx="4">
                  <c:v>-2.1027751000000032</c:v>
                </c:pt>
                <c:pt idx="5">
                  <c:v>-5.361769000000006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6-1C4D-953F-C6178AF31CE0}"/>
            </c:ext>
          </c:extLst>
        </c:ser>
        <c:ser>
          <c:idx val="1"/>
          <c:order val="1"/>
          <c:tx>
            <c:v>45</c:v>
          </c:tx>
          <c:marker>
            <c:symbol val="none"/>
          </c:marker>
          <c:val>
            <c:numRef>
              <c:f>AltSq!$E$8:$E$13</c:f>
              <c:numCache>
                <c:formatCode>General</c:formatCode>
                <c:ptCount val="6"/>
                <c:pt idx="0">
                  <c:v>2.1676307000000001</c:v>
                </c:pt>
                <c:pt idx="1">
                  <c:v>1.0611718000000006</c:v>
                </c:pt>
                <c:pt idx="2">
                  <c:v>-0.8615731000000032</c:v>
                </c:pt>
                <c:pt idx="3">
                  <c:v>-3.6006040000000032</c:v>
                </c:pt>
                <c:pt idx="4">
                  <c:v>-7.1559209000000052</c:v>
                </c:pt>
                <c:pt idx="5">
                  <c:v>-11.527523800000004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6-1C4D-953F-C6178AF31CE0}"/>
            </c:ext>
          </c:extLst>
        </c:ser>
        <c:ser>
          <c:idx val="2"/>
          <c:order val="2"/>
          <c:tx>
            <c:v>55</c:v>
          </c:tx>
          <c:marker>
            <c:symbol val="none"/>
          </c:marker>
          <c:val>
            <c:numRef>
              <c:f>AltSq!$E$14:$E$19</c:f>
              <c:numCache>
                <c:formatCode>General</c:formatCode>
                <c:ptCount val="6"/>
                <c:pt idx="0">
                  <c:v>1.5649209000000002</c:v>
                </c:pt>
                <c:pt idx="1">
                  <c:v>-0.65414700000000003</c:v>
                </c:pt>
                <c:pt idx="2">
                  <c:v>-3.6895009000000023</c:v>
                </c:pt>
                <c:pt idx="3">
                  <c:v>-7.5411408000000044</c:v>
                </c:pt>
                <c:pt idx="4">
                  <c:v>-12.209066700000005</c:v>
                </c:pt>
                <c:pt idx="5">
                  <c:v>-17.693278600000006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6-1C4D-953F-C6178AF31CE0}"/>
            </c:ext>
          </c:extLst>
        </c:ser>
        <c:ser>
          <c:idx val="3"/>
          <c:order val="3"/>
          <c:tx>
            <c:v>65</c:v>
          </c:tx>
          <c:marker>
            <c:symbol val="none"/>
          </c:marker>
          <c:val>
            <c:numRef>
              <c:f>AltSq!$E$20:$E$25</c:f>
              <c:numCache>
                <c:formatCode>General</c:formatCode>
                <c:ptCount val="6"/>
                <c:pt idx="0">
                  <c:v>0.96221110000000021</c:v>
                </c:pt>
                <c:pt idx="1">
                  <c:v>-2.3694658000000004</c:v>
                </c:pt>
                <c:pt idx="2">
                  <c:v>-6.5174287000000026</c:v>
                </c:pt>
                <c:pt idx="3">
                  <c:v>-11.481677600000003</c:v>
                </c:pt>
                <c:pt idx="4">
                  <c:v>-17.262212500000004</c:v>
                </c:pt>
                <c:pt idx="5">
                  <c:v>-23.859033400000008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6-1C4D-953F-C6178AF31CE0}"/>
            </c:ext>
          </c:extLst>
        </c:ser>
        <c:ser>
          <c:idx val="4"/>
          <c:order val="4"/>
          <c:tx>
            <c:v>75</c:v>
          </c:tx>
          <c:marker>
            <c:symbol val="none"/>
          </c:marker>
          <c:val>
            <c:numRef>
              <c:f>AltSq!$E$26:$E$31</c:f>
              <c:numCache>
                <c:formatCode>General</c:formatCode>
                <c:ptCount val="6"/>
                <c:pt idx="0">
                  <c:v>0.35950130000000013</c:v>
                </c:pt>
                <c:pt idx="1">
                  <c:v>-4.0847846000000008</c:v>
                </c:pt>
                <c:pt idx="2">
                  <c:v>-9.3453565000000047</c:v>
                </c:pt>
                <c:pt idx="3">
                  <c:v>-15.422214400000003</c:v>
                </c:pt>
                <c:pt idx="4">
                  <c:v>-22.315358300000003</c:v>
                </c:pt>
                <c:pt idx="5">
                  <c:v>-30.024788200000003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6-1C4D-953F-C6178AF31CE0}"/>
            </c:ext>
          </c:extLst>
        </c:ser>
        <c:ser>
          <c:idx val="5"/>
          <c:order val="5"/>
          <c:tx>
            <c:v>85</c:v>
          </c:tx>
          <c:marker>
            <c:symbol val="none"/>
          </c:marker>
          <c:val>
            <c:numRef>
              <c:f>AltSq!$E$32:$E$37</c:f>
              <c:numCache>
                <c:formatCode>General</c:formatCode>
                <c:ptCount val="6"/>
                <c:pt idx="0">
                  <c:v>-0.24320849999999991</c:v>
                </c:pt>
                <c:pt idx="1">
                  <c:v>-5.8001033999999994</c:v>
                </c:pt>
                <c:pt idx="2">
                  <c:v>-12.173284300000004</c:v>
                </c:pt>
                <c:pt idx="3">
                  <c:v>-19.362751200000005</c:v>
                </c:pt>
                <c:pt idx="4">
                  <c:v>-27.368504100000003</c:v>
                </c:pt>
                <c:pt idx="5">
                  <c:v>-36.190542999999998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6-1C4D-953F-C6178AF3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25520"/>
        <c:axId val="243425912"/>
      </c:lineChart>
      <c:catAx>
        <c:axId val="24342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Altitude (km)</a:t>
                </a:r>
              </a:p>
            </c:rich>
          </c:tx>
          <c:overlay val="0"/>
        </c:title>
        <c:majorTickMark val="out"/>
        <c:minorTickMark val="none"/>
        <c:tickLblPos val="nextTo"/>
        <c:crossAx val="243425912"/>
        <c:crosses val="autoZero"/>
        <c:auto val="1"/>
        <c:lblAlgn val="ctr"/>
        <c:lblOffset val="100"/>
        <c:noMultiLvlLbl val="0"/>
      </c:catAx>
      <c:valAx>
        <c:axId val="243425912"/>
        <c:scaling>
          <c:orientation val="minMax"/>
          <c:max val="5"/>
          <c:min val="-4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Decrease in VO2Max (mL/kg*min)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2552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0850694444437"/>
          <c:y val="5.1400554097404488E-2"/>
          <c:w val="0.81930468750000063"/>
          <c:h val="0.77086500000000135"/>
        </c:manualLayout>
      </c:layout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2-CB4C-BA08-7ECFE2E8DA7A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Validation'!$F$2:$F$75</c:f>
              <c:numCache>
                <c:formatCode>General</c:formatCode>
                <c:ptCount val="74"/>
                <c:pt idx="0">
                  <c:v>-6.1912497600000007</c:v>
                </c:pt>
                <c:pt idx="1">
                  <c:v>-7.7482314400000023</c:v>
                </c:pt>
                <c:pt idx="2">
                  <c:v>-11.830086356000008</c:v>
                </c:pt>
                <c:pt idx="3">
                  <c:v>-12.752355352000007</c:v>
                </c:pt>
                <c:pt idx="4">
                  <c:v>-8.5969228759999253E-2</c:v>
                </c:pt>
                <c:pt idx="5">
                  <c:v>1.3350605770400004</c:v>
                </c:pt>
                <c:pt idx="6">
                  <c:v>-16.311843138</c:v>
                </c:pt>
                <c:pt idx="7">
                  <c:v>-12.292965246000003</c:v>
                </c:pt>
                <c:pt idx="8">
                  <c:v>-9.7100909760000036</c:v>
                </c:pt>
                <c:pt idx="9">
                  <c:v>-13.371200778000004</c:v>
                </c:pt>
                <c:pt idx="10">
                  <c:v>-2.855441278729999</c:v>
                </c:pt>
                <c:pt idx="11">
                  <c:v>-3.8060987449600003</c:v>
                </c:pt>
                <c:pt idx="12">
                  <c:v>-11.338592728</c:v>
                </c:pt>
                <c:pt idx="13">
                  <c:v>-9.6482768800000027</c:v>
                </c:pt>
                <c:pt idx="14">
                  <c:v>-7.6274658400000011</c:v>
                </c:pt>
                <c:pt idx="15">
                  <c:v>-13.989397648000001</c:v>
                </c:pt>
                <c:pt idx="16">
                  <c:v>0.91585835540000182</c:v>
                </c:pt>
                <c:pt idx="17">
                  <c:v>-7.7673973879999991</c:v>
                </c:pt>
                <c:pt idx="18">
                  <c:v>-5.8173656124999962</c:v>
                </c:pt>
                <c:pt idx="19">
                  <c:v>-13.71427572</c:v>
                </c:pt>
                <c:pt idx="20">
                  <c:v>-13.635956992000006</c:v>
                </c:pt>
                <c:pt idx="21">
                  <c:v>-8.3777758036000023</c:v>
                </c:pt>
                <c:pt idx="22">
                  <c:v>-4.502132622399996</c:v>
                </c:pt>
                <c:pt idx="23">
                  <c:v>-7.282612960000108E-2</c:v>
                </c:pt>
                <c:pt idx="24">
                  <c:v>-11.140486825000002</c:v>
                </c:pt>
                <c:pt idx="25">
                  <c:v>-10.396084312000005</c:v>
                </c:pt>
                <c:pt idx="26">
                  <c:v>-2.0106477202000002</c:v>
                </c:pt>
                <c:pt idx="27">
                  <c:v>-4.8185116576000011</c:v>
                </c:pt>
                <c:pt idx="28">
                  <c:v>-6.3904235440000043</c:v>
                </c:pt>
                <c:pt idx="29">
                  <c:v>-16.039561438000007</c:v>
                </c:pt>
                <c:pt idx="30">
                  <c:v>-11.541151862499994</c:v>
                </c:pt>
                <c:pt idx="31">
                  <c:v>-5.1305112625000007</c:v>
                </c:pt>
                <c:pt idx="32">
                  <c:v>-15.255390142000007</c:v>
                </c:pt>
                <c:pt idx="33">
                  <c:v>-4.8185116576000011</c:v>
                </c:pt>
                <c:pt idx="34">
                  <c:v>-7.657433600000001</c:v>
                </c:pt>
                <c:pt idx="35">
                  <c:v>-6.3634525600000034</c:v>
                </c:pt>
                <c:pt idx="36">
                  <c:v>-5.7716035011399995</c:v>
                </c:pt>
                <c:pt idx="37">
                  <c:v>3.1021838498299998</c:v>
                </c:pt>
                <c:pt idx="38">
                  <c:v>-11.644934800000003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-7.1442692560000003</c:v>
                </c:pt>
                <c:pt idx="42">
                  <c:v>-17.464897432000008</c:v>
                </c:pt>
                <c:pt idx="43">
                  <c:v>-6.3213120747999989</c:v>
                </c:pt>
                <c:pt idx="44">
                  <c:v>-9.5156919060000043</c:v>
                </c:pt>
                <c:pt idx="45">
                  <c:v>-3.6795471308800001</c:v>
                </c:pt>
                <c:pt idx="46">
                  <c:v>-8.1641179749999999</c:v>
                </c:pt>
                <c:pt idx="47">
                  <c:v>-6.7167858687999979</c:v>
                </c:pt>
                <c:pt idx="48">
                  <c:v>-10.610264340000006</c:v>
                </c:pt>
                <c:pt idx="49">
                  <c:v>1.0740478730000007</c:v>
                </c:pt>
                <c:pt idx="50">
                  <c:v>-7.1518070421999997</c:v>
                </c:pt>
                <c:pt idx="51">
                  <c:v>-8.0239795600000008</c:v>
                </c:pt>
                <c:pt idx="52">
                  <c:v>-15.167533167999997</c:v>
                </c:pt>
                <c:pt idx="53">
                  <c:v>-11.515313056000005</c:v>
                </c:pt>
                <c:pt idx="54">
                  <c:v>-1.8129108232000004</c:v>
                </c:pt>
                <c:pt idx="55">
                  <c:v>-4.1106135663399987</c:v>
                </c:pt>
                <c:pt idx="56">
                  <c:v>-3.9484693107999993</c:v>
                </c:pt>
                <c:pt idx="57">
                  <c:v>-4.4230378635999994</c:v>
                </c:pt>
                <c:pt idx="58">
                  <c:v>-1.9135085680000057</c:v>
                </c:pt>
                <c:pt idx="59">
                  <c:v>-9.196926632000002</c:v>
                </c:pt>
                <c:pt idx="60">
                  <c:v>-2.8806900669999997</c:v>
                </c:pt>
                <c:pt idx="61">
                  <c:v>-9.4168542079999984</c:v>
                </c:pt>
                <c:pt idx="62">
                  <c:v>0.83676359660000055</c:v>
                </c:pt>
                <c:pt idx="63">
                  <c:v>-6.439954213</c:v>
                </c:pt>
                <c:pt idx="64">
                  <c:v>-0.2705630265999982</c:v>
                </c:pt>
                <c:pt idx="65">
                  <c:v>-11.988009742000004</c:v>
                </c:pt>
                <c:pt idx="66">
                  <c:v>-9.6302962240000021</c:v>
                </c:pt>
                <c:pt idx="67">
                  <c:v>-0.93362672113000156</c:v>
                </c:pt>
                <c:pt idx="68">
                  <c:v>-2.8560169840000049</c:v>
                </c:pt>
                <c:pt idx="69">
                  <c:v>-8.5359653211999991</c:v>
                </c:pt>
                <c:pt idx="70">
                  <c:v>-21.058210768000002</c:v>
                </c:pt>
                <c:pt idx="71">
                  <c:v>-0.499745944000002</c:v>
                </c:pt>
                <c:pt idx="72">
                  <c:v>-12.92907568</c:v>
                </c:pt>
                <c:pt idx="73">
                  <c:v>-7.5314618844399996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2-CB4C-BA08-7ECFE2E8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3552"/>
        <c:axId val="243543944"/>
      </c:scatterChart>
      <c:valAx>
        <c:axId val="2435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543944"/>
        <c:crosses val="autoZero"/>
        <c:crossBetween val="midCat"/>
      </c:valAx>
      <c:valAx>
        <c:axId val="243543944"/>
        <c:scaling>
          <c:orientation val="minMax"/>
          <c:max val="5"/>
          <c:min val="-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54355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0650833333333333"/>
          <c:y val="0.56692166666666777"/>
          <c:w val="0.38831805555555654"/>
          <c:h val="0.1930177777777777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chemeClr val="tx1"/>
                </a:solidFill>
              </a:ln>
            </c:spPr>
          </c:marke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Validation'!$H$2:$H$75</c:f>
              <c:numCache>
                <c:formatCode>General</c:formatCode>
                <c:ptCount val="74"/>
                <c:pt idx="0">
                  <c:v>8.7502400000021296E-3</c:v>
                </c:pt>
                <c:pt idx="1">
                  <c:v>5.1768559999994856E-2</c:v>
                </c:pt>
                <c:pt idx="2">
                  <c:v>0.22991364399999448</c:v>
                </c:pt>
                <c:pt idx="3">
                  <c:v>0.74764464799999253</c:v>
                </c:pt>
                <c:pt idx="4">
                  <c:v>0.34403077124000048</c:v>
                </c:pt>
                <c:pt idx="5">
                  <c:v>-0.97493942296000191</c:v>
                </c:pt>
                <c:pt idx="6">
                  <c:v>1.2581568619999999</c:v>
                </c:pt>
                <c:pt idx="7">
                  <c:v>-0.35296524600000545</c:v>
                </c:pt>
                <c:pt idx="8">
                  <c:v>0.88990902399999783</c:v>
                </c:pt>
                <c:pt idx="9">
                  <c:v>-0.44120077800000423</c:v>
                </c:pt>
                <c:pt idx="10">
                  <c:v>-0.9554412787300004</c:v>
                </c:pt>
                <c:pt idx="11">
                  <c:v>-1.0160987449600012</c:v>
                </c:pt>
                <c:pt idx="12">
                  <c:v>1.4614072719999971</c:v>
                </c:pt>
                <c:pt idx="13">
                  <c:v>-0.94827688000000698</c:v>
                </c:pt>
                <c:pt idx="14">
                  <c:v>1.3725341599999989</c:v>
                </c:pt>
                <c:pt idx="15">
                  <c:v>1.7106023519999951</c:v>
                </c:pt>
                <c:pt idx="16">
                  <c:v>0.91585835540000182</c:v>
                </c:pt>
                <c:pt idx="17">
                  <c:v>-1.1673973880000048</c:v>
                </c:pt>
                <c:pt idx="18">
                  <c:v>-1.3173656124999962</c:v>
                </c:pt>
                <c:pt idx="19">
                  <c:v>1.9157242799999956</c:v>
                </c:pt>
                <c:pt idx="20">
                  <c:v>2.064043007999997</c:v>
                </c:pt>
                <c:pt idx="21">
                  <c:v>-1.4777758035999966</c:v>
                </c:pt>
                <c:pt idx="22">
                  <c:v>1.497867377600004</c:v>
                </c:pt>
                <c:pt idx="23">
                  <c:v>1.427173870399999</c:v>
                </c:pt>
                <c:pt idx="24">
                  <c:v>-1.3404868249999975</c:v>
                </c:pt>
                <c:pt idx="25">
                  <c:v>-1.3960843120000046</c:v>
                </c:pt>
                <c:pt idx="26">
                  <c:v>-2.0106477202000002</c:v>
                </c:pt>
                <c:pt idx="27">
                  <c:v>1.8714883424000037</c:v>
                </c:pt>
                <c:pt idx="28">
                  <c:v>2.2095764559999935</c:v>
                </c:pt>
                <c:pt idx="29">
                  <c:v>2.5604385619999945</c:v>
                </c:pt>
                <c:pt idx="30">
                  <c:v>-1.6411518624999957</c:v>
                </c:pt>
                <c:pt idx="31">
                  <c:v>2.1694887375</c:v>
                </c:pt>
                <c:pt idx="32">
                  <c:v>-1.6353901420000021</c:v>
                </c:pt>
                <c:pt idx="33">
                  <c:v>2.1814883423999989</c:v>
                </c:pt>
                <c:pt idx="34">
                  <c:v>2.342566399999999</c:v>
                </c:pt>
                <c:pt idx="35">
                  <c:v>-2.2634525600000019</c:v>
                </c:pt>
                <c:pt idx="36">
                  <c:v>-2.4016035011400021</c:v>
                </c:pt>
                <c:pt idx="37">
                  <c:v>2.2121838498299993</c:v>
                </c:pt>
                <c:pt idx="38">
                  <c:v>-2.1849348000000024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-2.5442692559999989</c:v>
                </c:pt>
                <c:pt idx="42">
                  <c:v>3.4351025679999978</c:v>
                </c:pt>
                <c:pt idx="43">
                  <c:v>-2.8213120747999989</c:v>
                </c:pt>
                <c:pt idx="44">
                  <c:v>3.2443080940000009</c:v>
                </c:pt>
                <c:pt idx="45">
                  <c:v>-3.1395471308800009</c:v>
                </c:pt>
                <c:pt idx="46">
                  <c:v>3.435882024999998</c:v>
                </c:pt>
                <c:pt idx="47">
                  <c:v>-3.2167858687999979</c:v>
                </c:pt>
                <c:pt idx="48">
                  <c:v>-3.0202643400000024</c:v>
                </c:pt>
                <c:pt idx="49">
                  <c:v>3.1740478730000019</c:v>
                </c:pt>
                <c:pt idx="50">
                  <c:v>-3.5518070421999983</c:v>
                </c:pt>
                <c:pt idx="51">
                  <c:v>-3.5239795600000008</c:v>
                </c:pt>
                <c:pt idx="52">
                  <c:v>4.2324668320000018</c:v>
                </c:pt>
                <c:pt idx="53">
                  <c:v>-3.2153130560000012</c:v>
                </c:pt>
                <c:pt idx="54">
                  <c:v>3.4870891768000041</c:v>
                </c:pt>
                <c:pt idx="55">
                  <c:v>3.6993864336599964</c:v>
                </c:pt>
                <c:pt idx="56">
                  <c:v>-3.9484693107999993</c:v>
                </c:pt>
                <c:pt idx="57">
                  <c:v>3.9769621364000063</c:v>
                </c:pt>
                <c:pt idx="58">
                  <c:v>4.186491431999996</c:v>
                </c:pt>
                <c:pt idx="59">
                  <c:v>5.0030733680000008</c:v>
                </c:pt>
                <c:pt idx="60">
                  <c:v>4.819309932999996</c:v>
                </c:pt>
                <c:pt idx="61">
                  <c:v>5.0831457920000016</c:v>
                </c:pt>
                <c:pt idx="62">
                  <c:v>4.7367635965999995</c:v>
                </c:pt>
                <c:pt idx="63">
                  <c:v>-5.0399542130000015</c:v>
                </c:pt>
                <c:pt idx="64">
                  <c:v>4.8294369734000036</c:v>
                </c:pt>
                <c:pt idx="65">
                  <c:v>-5.1080097420000019</c:v>
                </c:pt>
                <c:pt idx="66">
                  <c:v>5.9697037759999958</c:v>
                </c:pt>
                <c:pt idx="67">
                  <c:v>5.4963732788699984</c:v>
                </c:pt>
                <c:pt idx="68">
                  <c:v>6.1439830159999946</c:v>
                </c:pt>
                <c:pt idx="69">
                  <c:v>6.5640346788000024</c:v>
                </c:pt>
                <c:pt idx="70">
                  <c:v>8.241789231999995</c:v>
                </c:pt>
                <c:pt idx="71">
                  <c:v>8.3002540559999947</c:v>
                </c:pt>
                <c:pt idx="72">
                  <c:v>-10.029075680000002</c:v>
                </c:pt>
                <c:pt idx="73">
                  <c:v>14.648538115560005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3142-A195-A9D24C1C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4728"/>
        <c:axId val="243545120"/>
      </c:scatterChart>
      <c:valAx>
        <c:axId val="24354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3545120"/>
        <c:crosses val="autoZero"/>
        <c:crossBetween val="midCat"/>
      </c:valAx>
      <c:valAx>
        <c:axId val="243545120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5447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Validation'!$I$2:$I$75</c:f>
              <c:numCache>
                <c:formatCode>General</c:formatCode>
                <c:ptCount val="74"/>
                <c:pt idx="0">
                  <c:v>7.6566700057637265E-5</c:v>
                </c:pt>
                <c:pt idx="1">
                  <c:v>2.6799838044730675E-3</c:v>
                </c:pt>
                <c:pt idx="2">
                  <c:v>5.2860283697356195E-2</c:v>
                </c:pt>
                <c:pt idx="3">
                  <c:v>0.55897251968303274</c:v>
                </c:pt>
                <c:pt idx="4">
                  <c:v>0.11835717155998954</c:v>
                </c:pt>
                <c:pt idx="5">
                  <c:v>0.95050687844158155</c:v>
                </c:pt>
                <c:pt idx="6">
                  <c:v>1.5829586893976868</c:v>
                </c:pt>
                <c:pt idx="7">
                  <c:v>0.12458446488384436</c:v>
                </c:pt>
                <c:pt idx="8">
                  <c:v>0.79193807099662872</c:v>
                </c:pt>
                <c:pt idx="9">
                  <c:v>0.19465812650780903</c:v>
                </c:pt>
                <c:pt idx="10">
                  <c:v>0.91286803710121833</c:v>
                </c:pt>
                <c:pt idx="11">
                  <c:v>1.0324566595092894</c:v>
                </c:pt>
                <c:pt idx="12">
                  <c:v>2.1357112146544734</c:v>
                </c:pt>
                <c:pt idx="13">
                  <c:v>0.89922904114254765</c:v>
                </c:pt>
                <c:pt idx="14">
                  <c:v>1.8838500203669026</c:v>
                </c:pt>
                <c:pt idx="15">
                  <c:v>2.9261604066679152</c:v>
                </c:pt>
                <c:pt idx="16">
                  <c:v>0.83879652715599606</c:v>
                </c:pt>
                <c:pt idx="17">
                  <c:v>1.3628166615092339</c:v>
                </c:pt>
                <c:pt idx="18">
                  <c:v>1.7354521569974901</c:v>
                </c:pt>
                <c:pt idx="19">
                  <c:v>3.6699995169815014</c:v>
                </c:pt>
                <c:pt idx="20">
                  <c:v>4.2602735388736752</c:v>
                </c:pt>
                <c:pt idx="21">
                  <c:v>2.1838213257056158</c:v>
                </c:pt>
                <c:pt idx="22">
                  <c:v>2.2436066808783131</c:v>
                </c:pt>
                <c:pt idx="23">
                  <c:v>2.0368252563525133</c:v>
                </c:pt>
                <c:pt idx="24">
                  <c:v>1.7969049279985738</c:v>
                </c:pt>
                <c:pt idx="25">
                  <c:v>1.9490514062125261</c:v>
                </c:pt>
                <c:pt idx="26">
                  <c:v>4.0427042547454581</c:v>
                </c:pt>
                <c:pt idx="27">
                  <c:v>3.5024686157391134</c:v>
                </c:pt>
                <c:pt idx="28">
                  <c:v>4.8822281149094913</c:v>
                </c:pt>
                <c:pt idx="29">
                  <c:v>6.5558456297765995</c:v>
                </c:pt>
                <c:pt idx="30">
                  <c:v>2.6933794357872047</c:v>
                </c:pt>
                <c:pt idx="31">
                  <c:v>4.7066813821393438</c:v>
                </c:pt>
                <c:pt idx="32">
                  <c:v>2.6745009165507869</c:v>
                </c:pt>
                <c:pt idx="33">
                  <c:v>4.7588913880270951</c:v>
                </c:pt>
                <c:pt idx="34">
                  <c:v>5.4876173384089553</c:v>
                </c:pt>
                <c:pt idx="35">
                  <c:v>5.1232174913705624</c:v>
                </c:pt>
                <c:pt idx="36">
                  <c:v>5.7676993766879159</c:v>
                </c:pt>
                <c:pt idx="37">
                  <c:v>4.8937573854486764</c:v>
                </c:pt>
                <c:pt idx="38">
                  <c:v>4.7739400802510508</c:v>
                </c:pt>
                <c:pt idx="39">
                  <c:v>7.1982377124130359</c:v>
                </c:pt>
                <c:pt idx="40">
                  <c:v>7.1982377124130359</c:v>
                </c:pt>
                <c:pt idx="41">
                  <c:v>6.4733060470267878</c:v>
                </c:pt>
                <c:pt idx="42">
                  <c:v>11.799929652680179</c:v>
                </c:pt>
                <c:pt idx="43">
                  <c:v>7.9598018234122749</c:v>
                </c:pt>
                <c:pt idx="44">
                  <c:v>10.525535008793918</c:v>
                </c:pt>
                <c:pt idx="45">
                  <c:v>9.8567561870168454</c:v>
                </c:pt>
                <c:pt idx="46">
                  <c:v>11.805285289718087</c:v>
                </c:pt>
                <c:pt idx="47">
                  <c:v>10.347711325711357</c:v>
                </c:pt>
                <c:pt idx="48">
                  <c:v>9.1219966834756505</c:v>
                </c:pt>
                <c:pt idx="49">
                  <c:v>10.074579900095836</c:v>
                </c:pt>
                <c:pt idx="50">
                  <c:v>12.615333265021501</c:v>
                </c:pt>
                <c:pt idx="51">
                  <c:v>12.418431939297799</c:v>
                </c:pt>
                <c:pt idx="52">
                  <c:v>17.913775483980132</c:v>
                </c:pt>
                <c:pt idx="53">
                  <c:v>10.338238048084067</c:v>
                </c:pt>
                <c:pt idx="54">
                  <c:v>12.159790926955731</c:v>
                </c:pt>
                <c:pt idx="55">
                  <c:v>13.685459985547627</c:v>
                </c:pt>
                <c:pt idx="56">
                  <c:v>15.590409898329421</c:v>
                </c:pt>
                <c:pt idx="57">
                  <c:v>15.816227834359303</c:v>
                </c:pt>
                <c:pt idx="58">
                  <c:v>17.526710510209377</c:v>
                </c:pt>
                <c:pt idx="59">
                  <c:v>25.03074312559087</c:v>
                </c:pt>
                <c:pt idx="60">
                  <c:v>23.225748230312426</c:v>
                </c:pt>
                <c:pt idx="61">
                  <c:v>25.838371142727322</c:v>
                </c:pt>
                <c:pt idx="62">
                  <c:v>22.436929370074964</c:v>
                </c:pt>
                <c:pt idx="63">
                  <c:v>25.401138469136463</c:v>
                </c:pt>
                <c:pt idx="64">
                  <c:v>23.323461480042987</c:v>
                </c:pt>
                <c:pt idx="65">
                  <c:v>26.091763524366925</c:v>
                </c:pt>
                <c:pt idx="66">
                  <c:v>35.637363173188611</c:v>
                </c:pt>
                <c:pt idx="67">
                  <c:v>30.210119220676138</c:v>
                </c:pt>
                <c:pt idx="68">
                  <c:v>37.748527300896392</c:v>
                </c:pt>
                <c:pt idx="69">
                  <c:v>43.086551264489053</c:v>
                </c:pt>
                <c:pt idx="70">
                  <c:v>67.927089744711068</c:v>
                </c:pt>
                <c:pt idx="71">
                  <c:v>68.894217394144363</c:v>
                </c:pt>
                <c:pt idx="72">
                  <c:v>100.5823589951675</c:v>
                </c:pt>
                <c:pt idx="73">
                  <c:v>214.57966892301425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6-D642-BCB6-063C99A2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5904"/>
        <c:axId val="243546296"/>
      </c:scatterChart>
      <c:valAx>
        <c:axId val="2435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46296"/>
        <c:crosses val="autoZero"/>
        <c:crossBetween val="midCat"/>
      </c:valAx>
      <c:valAx>
        <c:axId val="243546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54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Validation'!$H$2:$H$75</c:f>
              <c:numCache>
                <c:formatCode>General</c:formatCode>
                <c:ptCount val="74"/>
                <c:pt idx="0">
                  <c:v>8.7502400000021296E-3</c:v>
                </c:pt>
                <c:pt idx="1">
                  <c:v>5.1768559999994856E-2</c:v>
                </c:pt>
                <c:pt idx="2">
                  <c:v>0.22991364399999448</c:v>
                </c:pt>
                <c:pt idx="3">
                  <c:v>0.74764464799999253</c:v>
                </c:pt>
                <c:pt idx="4">
                  <c:v>0.34403077124000048</c:v>
                </c:pt>
                <c:pt idx="5">
                  <c:v>-0.97493942296000191</c:v>
                </c:pt>
                <c:pt idx="6">
                  <c:v>1.2581568619999999</c:v>
                </c:pt>
                <c:pt idx="7">
                  <c:v>-0.35296524600000545</c:v>
                </c:pt>
                <c:pt idx="8">
                  <c:v>0.88990902399999783</c:v>
                </c:pt>
                <c:pt idx="9">
                  <c:v>-0.44120077800000423</c:v>
                </c:pt>
                <c:pt idx="10">
                  <c:v>-0.9554412787300004</c:v>
                </c:pt>
                <c:pt idx="11">
                  <c:v>-1.0160987449600012</c:v>
                </c:pt>
                <c:pt idx="12">
                  <c:v>1.4614072719999971</c:v>
                </c:pt>
                <c:pt idx="13">
                  <c:v>-0.94827688000000698</c:v>
                </c:pt>
                <c:pt idx="14">
                  <c:v>1.3725341599999989</c:v>
                </c:pt>
                <c:pt idx="15">
                  <c:v>1.7106023519999951</c:v>
                </c:pt>
                <c:pt idx="16">
                  <c:v>0.91585835540000182</c:v>
                </c:pt>
                <c:pt idx="17">
                  <c:v>-1.1673973880000048</c:v>
                </c:pt>
                <c:pt idx="18">
                  <c:v>-1.3173656124999962</c:v>
                </c:pt>
                <c:pt idx="19">
                  <c:v>1.9157242799999956</c:v>
                </c:pt>
                <c:pt idx="20">
                  <c:v>2.064043007999997</c:v>
                </c:pt>
                <c:pt idx="21">
                  <c:v>-1.4777758035999966</c:v>
                </c:pt>
                <c:pt idx="22">
                  <c:v>1.497867377600004</c:v>
                </c:pt>
                <c:pt idx="23">
                  <c:v>1.427173870399999</c:v>
                </c:pt>
                <c:pt idx="24">
                  <c:v>-1.3404868249999975</c:v>
                </c:pt>
                <c:pt idx="25">
                  <c:v>-1.3960843120000046</c:v>
                </c:pt>
                <c:pt idx="26">
                  <c:v>-2.0106477202000002</c:v>
                </c:pt>
                <c:pt idx="27">
                  <c:v>1.8714883424000037</c:v>
                </c:pt>
                <c:pt idx="28">
                  <c:v>2.2095764559999935</c:v>
                </c:pt>
                <c:pt idx="29">
                  <c:v>2.5604385619999945</c:v>
                </c:pt>
                <c:pt idx="30">
                  <c:v>-1.6411518624999957</c:v>
                </c:pt>
                <c:pt idx="31">
                  <c:v>2.1694887375</c:v>
                </c:pt>
                <c:pt idx="32">
                  <c:v>-1.6353901420000021</c:v>
                </c:pt>
                <c:pt idx="33">
                  <c:v>2.1814883423999989</c:v>
                </c:pt>
                <c:pt idx="34">
                  <c:v>2.342566399999999</c:v>
                </c:pt>
                <c:pt idx="35">
                  <c:v>-2.2634525600000019</c:v>
                </c:pt>
                <c:pt idx="36">
                  <c:v>-2.4016035011400021</c:v>
                </c:pt>
                <c:pt idx="37">
                  <c:v>2.2121838498299993</c:v>
                </c:pt>
                <c:pt idx="38">
                  <c:v>-2.1849348000000024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-2.5442692559999989</c:v>
                </c:pt>
                <c:pt idx="42">
                  <c:v>3.4351025679999978</c:v>
                </c:pt>
                <c:pt idx="43">
                  <c:v>-2.8213120747999989</c:v>
                </c:pt>
                <c:pt idx="44">
                  <c:v>3.2443080940000009</c:v>
                </c:pt>
                <c:pt idx="45">
                  <c:v>-3.1395471308800009</c:v>
                </c:pt>
                <c:pt idx="46">
                  <c:v>3.435882024999998</c:v>
                </c:pt>
                <c:pt idx="47">
                  <c:v>-3.2167858687999979</c:v>
                </c:pt>
                <c:pt idx="48">
                  <c:v>-3.0202643400000024</c:v>
                </c:pt>
                <c:pt idx="49">
                  <c:v>3.1740478730000019</c:v>
                </c:pt>
                <c:pt idx="50">
                  <c:v>-3.5518070421999983</c:v>
                </c:pt>
                <c:pt idx="51">
                  <c:v>-3.5239795600000008</c:v>
                </c:pt>
                <c:pt idx="52">
                  <c:v>4.2324668320000018</c:v>
                </c:pt>
                <c:pt idx="53">
                  <c:v>-3.2153130560000012</c:v>
                </c:pt>
                <c:pt idx="54">
                  <c:v>3.4870891768000041</c:v>
                </c:pt>
                <c:pt idx="55">
                  <c:v>3.6993864336599964</c:v>
                </c:pt>
                <c:pt idx="56">
                  <c:v>-3.9484693107999993</c:v>
                </c:pt>
                <c:pt idx="57">
                  <c:v>3.9769621364000063</c:v>
                </c:pt>
                <c:pt idx="58">
                  <c:v>4.186491431999996</c:v>
                </c:pt>
                <c:pt idx="59">
                  <c:v>5.0030733680000008</c:v>
                </c:pt>
                <c:pt idx="60">
                  <c:v>4.819309932999996</c:v>
                </c:pt>
                <c:pt idx="61">
                  <c:v>5.0831457920000016</c:v>
                </c:pt>
                <c:pt idx="62">
                  <c:v>4.7367635965999995</c:v>
                </c:pt>
                <c:pt idx="63">
                  <c:v>-5.0399542130000015</c:v>
                </c:pt>
                <c:pt idx="64">
                  <c:v>4.8294369734000036</c:v>
                </c:pt>
                <c:pt idx="65">
                  <c:v>-5.1080097420000019</c:v>
                </c:pt>
                <c:pt idx="66">
                  <c:v>5.9697037759999958</c:v>
                </c:pt>
                <c:pt idx="67">
                  <c:v>5.4963732788699984</c:v>
                </c:pt>
                <c:pt idx="68">
                  <c:v>6.1439830159999946</c:v>
                </c:pt>
                <c:pt idx="69">
                  <c:v>6.5640346788000024</c:v>
                </c:pt>
                <c:pt idx="70">
                  <c:v>8.241789231999995</c:v>
                </c:pt>
                <c:pt idx="71">
                  <c:v>8.3002540559999947</c:v>
                </c:pt>
                <c:pt idx="72">
                  <c:v>-10.029075680000002</c:v>
                </c:pt>
                <c:pt idx="73">
                  <c:v>14.648538115560005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B-184A-961D-5598F550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7168"/>
        <c:axId val="244277560"/>
      </c:scatterChart>
      <c:valAx>
        <c:axId val="2442771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4277560"/>
        <c:crosses val="autoZero"/>
        <c:crossBetween val="midCat"/>
        <c:majorUnit val="2"/>
      </c:valAx>
      <c:valAx>
        <c:axId val="244277560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4277168"/>
        <c:crosses val="autoZero"/>
        <c:crossBetween val="midCat"/>
        <c:majorUnit val="10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Validation'!$I$2:$I$75</c:f>
              <c:numCache>
                <c:formatCode>General</c:formatCode>
                <c:ptCount val="74"/>
                <c:pt idx="0">
                  <c:v>7.6566700057637265E-5</c:v>
                </c:pt>
                <c:pt idx="1">
                  <c:v>2.6799838044730675E-3</c:v>
                </c:pt>
                <c:pt idx="2">
                  <c:v>5.2860283697356195E-2</c:v>
                </c:pt>
                <c:pt idx="3">
                  <c:v>0.55897251968303274</c:v>
                </c:pt>
                <c:pt idx="4">
                  <c:v>0.11835717155998954</c:v>
                </c:pt>
                <c:pt idx="5">
                  <c:v>0.95050687844158155</c:v>
                </c:pt>
                <c:pt idx="6">
                  <c:v>1.5829586893976868</c:v>
                </c:pt>
                <c:pt idx="7">
                  <c:v>0.12458446488384436</c:v>
                </c:pt>
                <c:pt idx="8">
                  <c:v>0.79193807099662872</c:v>
                </c:pt>
                <c:pt idx="9">
                  <c:v>0.19465812650780903</c:v>
                </c:pt>
                <c:pt idx="10">
                  <c:v>0.91286803710121833</c:v>
                </c:pt>
                <c:pt idx="11">
                  <c:v>1.0324566595092894</c:v>
                </c:pt>
                <c:pt idx="12">
                  <c:v>2.1357112146544734</c:v>
                </c:pt>
                <c:pt idx="13">
                  <c:v>0.89922904114254765</c:v>
                </c:pt>
                <c:pt idx="14">
                  <c:v>1.8838500203669026</c:v>
                </c:pt>
                <c:pt idx="15">
                  <c:v>2.9261604066679152</c:v>
                </c:pt>
                <c:pt idx="16">
                  <c:v>0.83879652715599606</c:v>
                </c:pt>
                <c:pt idx="17">
                  <c:v>1.3628166615092339</c:v>
                </c:pt>
                <c:pt idx="18">
                  <c:v>1.7354521569974901</c:v>
                </c:pt>
                <c:pt idx="19">
                  <c:v>3.6699995169815014</c:v>
                </c:pt>
                <c:pt idx="20">
                  <c:v>4.2602735388736752</c:v>
                </c:pt>
                <c:pt idx="21">
                  <c:v>2.1838213257056158</c:v>
                </c:pt>
                <c:pt idx="22">
                  <c:v>2.2436066808783131</c:v>
                </c:pt>
                <c:pt idx="23">
                  <c:v>2.0368252563525133</c:v>
                </c:pt>
                <c:pt idx="24">
                  <c:v>1.7969049279985738</c:v>
                </c:pt>
                <c:pt idx="25">
                  <c:v>1.9490514062125261</c:v>
                </c:pt>
                <c:pt idx="26">
                  <c:v>4.0427042547454581</c:v>
                </c:pt>
                <c:pt idx="27">
                  <c:v>3.5024686157391134</c:v>
                </c:pt>
                <c:pt idx="28">
                  <c:v>4.8822281149094913</c:v>
                </c:pt>
                <c:pt idx="29">
                  <c:v>6.5558456297765995</c:v>
                </c:pt>
                <c:pt idx="30">
                  <c:v>2.6933794357872047</c:v>
                </c:pt>
                <c:pt idx="31">
                  <c:v>4.7066813821393438</c:v>
                </c:pt>
                <c:pt idx="32">
                  <c:v>2.6745009165507869</c:v>
                </c:pt>
                <c:pt idx="33">
                  <c:v>4.7588913880270951</c:v>
                </c:pt>
                <c:pt idx="34">
                  <c:v>5.4876173384089553</c:v>
                </c:pt>
                <c:pt idx="35">
                  <c:v>5.1232174913705624</c:v>
                </c:pt>
                <c:pt idx="36">
                  <c:v>5.7676993766879159</c:v>
                </c:pt>
                <c:pt idx="37">
                  <c:v>4.8937573854486764</c:v>
                </c:pt>
                <c:pt idx="38">
                  <c:v>4.7739400802510508</c:v>
                </c:pt>
                <c:pt idx="39">
                  <c:v>7.1982377124130359</c:v>
                </c:pt>
                <c:pt idx="40">
                  <c:v>7.1982377124130359</c:v>
                </c:pt>
                <c:pt idx="41">
                  <c:v>6.4733060470267878</c:v>
                </c:pt>
                <c:pt idx="42">
                  <c:v>11.799929652680179</c:v>
                </c:pt>
                <c:pt idx="43">
                  <c:v>7.9598018234122749</c:v>
                </c:pt>
                <c:pt idx="44">
                  <c:v>10.525535008793918</c:v>
                </c:pt>
                <c:pt idx="45">
                  <c:v>9.8567561870168454</c:v>
                </c:pt>
                <c:pt idx="46">
                  <c:v>11.805285289718087</c:v>
                </c:pt>
                <c:pt idx="47">
                  <c:v>10.347711325711357</c:v>
                </c:pt>
                <c:pt idx="48">
                  <c:v>9.1219966834756505</c:v>
                </c:pt>
                <c:pt idx="49">
                  <c:v>10.074579900095836</c:v>
                </c:pt>
                <c:pt idx="50">
                  <c:v>12.615333265021501</c:v>
                </c:pt>
                <c:pt idx="51">
                  <c:v>12.418431939297799</c:v>
                </c:pt>
                <c:pt idx="52">
                  <c:v>17.913775483980132</c:v>
                </c:pt>
                <c:pt idx="53">
                  <c:v>10.338238048084067</c:v>
                </c:pt>
                <c:pt idx="54">
                  <c:v>12.159790926955731</c:v>
                </c:pt>
                <c:pt idx="55">
                  <c:v>13.685459985547627</c:v>
                </c:pt>
                <c:pt idx="56">
                  <c:v>15.590409898329421</c:v>
                </c:pt>
                <c:pt idx="57">
                  <c:v>15.816227834359303</c:v>
                </c:pt>
                <c:pt idx="58">
                  <c:v>17.526710510209377</c:v>
                </c:pt>
                <c:pt idx="59">
                  <c:v>25.03074312559087</c:v>
                </c:pt>
                <c:pt idx="60">
                  <c:v>23.225748230312426</c:v>
                </c:pt>
                <c:pt idx="61">
                  <c:v>25.838371142727322</c:v>
                </c:pt>
                <c:pt idx="62">
                  <c:v>22.436929370074964</c:v>
                </c:pt>
                <c:pt idx="63">
                  <c:v>25.401138469136463</c:v>
                </c:pt>
                <c:pt idx="64">
                  <c:v>23.323461480042987</c:v>
                </c:pt>
                <c:pt idx="65">
                  <c:v>26.091763524366925</c:v>
                </c:pt>
                <c:pt idx="66">
                  <c:v>35.637363173188611</c:v>
                </c:pt>
                <c:pt idx="67">
                  <c:v>30.210119220676138</c:v>
                </c:pt>
                <c:pt idx="68">
                  <c:v>37.748527300896392</c:v>
                </c:pt>
                <c:pt idx="69">
                  <c:v>43.086551264489053</c:v>
                </c:pt>
                <c:pt idx="70">
                  <c:v>67.927089744711068</c:v>
                </c:pt>
                <c:pt idx="71">
                  <c:v>68.894217394144363</c:v>
                </c:pt>
                <c:pt idx="72">
                  <c:v>100.5823589951675</c:v>
                </c:pt>
                <c:pt idx="73">
                  <c:v>214.57966892301425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1-D245-8DBB-CC56AF2C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8344"/>
        <c:axId val="244278736"/>
      </c:scatterChart>
      <c:valAx>
        <c:axId val="24427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278736"/>
        <c:crosses val="autoZero"/>
        <c:crossBetween val="midCat"/>
      </c:valAx>
      <c:valAx>
        <c:axId val="24427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427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0-5E48-BB80-14CB038ACCB3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xVal>
            <c:numRef>
              <c:f>'AltSq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Validation'!$F$2:$F$75</c:f>
              <c:numCache>
                <c:formatCode>General</c:formatCode>
                <c:ptCount val="74"/>
                <c:pt idx="0">
                  <c:v>-6.1912497600000007</c:v>
                </c:pt>
                <c:pt idx="1">
                  <c:v>-7.7482314400000023</c:v>
                </c:pt>
                <c:pt idx="2">
                  <c:v>-11.830086356000008</c:v>
                </c:pt>
                <c:pt idx="3">
                  <c:v>-12.752355352000007</c:v>
                </c:pt>
                <c:pt idx="4">
                  <c:v>-8.5969228759999253E-2</c:v>
                </c:pt>
                <c:pt idx="5">
                  <c:v>1.3350605770400004</c:v>
                </c:pt>
                <c:pt idx="6">
                  <c:v>-16.311843138</c:v>
                </c:pt>
                <c:pt idx="7">
                  <c:v>-12.292965246000003</c:v>
                </c:pt>
                <c:pt idx="8">
                  <c:v>-9.7100909760000036</c:v>
                </c:pt>
                <c:pt idx="9">
                  <c:v>-13.371200778000004</c:v>
                </c:pt>
                <c:pt idx="10">
                  <c:v>-2.855441278729999</c:v>
                </c:pt>
                <c:pt idx="11">
                  <c:v>-3.8060987449600003</c:v>
                </c:pt>
                <c:pt idx="12">
                  <c:v>-11.338592728</c:v>
                </c:pt>
                <c:pt idx="13">
                  <c:v>-9.6482768800000027</c:v>
                </c:pt>
                <c:pt idx="14">
                  <c:v>-7.6274658400000011</c:v>
                </c:pt>
                <c:pt idx="15">
                  <c:v>-13.989397648000001</c:v>
                </c:pt>
                <c:pt idx="16">
                  <c:v>0.91585835540000182</c:v>
                </c:pt>
                <c:pt idx="17">
                  <c:v>-7.7673973879999991</c:v>
                </c:pt>
                <c:pt idx="18">
                  <c:v>-5.8173656124999962</c:v>
                </c:pt>
                <c:pt idx="19">
                  <c:v>-13.71427572</c:v>
                </c:pt>
                <c:pt idx="20">
                  <c:v>-13.635956992000006</c:v>
                </c:pt>
                <c:pt idx="21">
                  <c:v>-8.3777758036000023</c:v>
                </c:pt>
                <c:pt idx="22">
                  <c:v>-4.502132622399996</c:v>
                </c:pt>
                <c:pt idx="23">
                  <c:v>-7.282612960000108E-2</c:v>
                </c:pt>
                <c:pt idx="24">
                  <c:v>-11.140486825000002</c:v>
                </c:pt>
                <c:pt idx="25">
                  <c:v>-10.396084312000005</c:v>
                </c:pt>
                <c:pt idx="26">
                  <c:v>-2.0106477202000002</c:v>
                </c:pt>
                <c:pt idx="27">
                  <c:v>-4.8185116576000011</c:v>
                </c:pt>
                <c:pt idx="28">
                  <c:v>-6.3904235440000043</c:v>
                </c:pt>
                <c:pt idx="29">
                  <c:v>-16.039561438000007</c:v>
                </c:pt>
                <c:pt idx="30">
                  <c:v>-11.541151862499994</c:v>
                </c:pt>
                <c:pt idx="31">
                  <c:v>-5.1305112625000007</c:v>
                </c:pt>
                <c:pt idx="32">
                  <c:v>-15.255390142000007</c:v>
                </c:pt>
                <c:pt idx="33">
                  <c:v>-4.8185116576000011</c:v>
                </c:pt>
                <c:pt idx="34">
                  <c:v>-7.657433600000001</c:v>
                </c:pt>
                <c:pt idx="35">
                  <c:v>-6.3634525600000034</c:v>
                </c:pt>
                <c:pt idx="36">
                  <c:v>-5.7716035011399995</c:v>
                </c:pt>
                <c:pt idx="37">
                  <c:v>3.1021838498299998</c:v>
                </c:pt>
                <c:pt idx="38">
                  <c:v>-11.644934800000003</c:v>
                </c:pt>
                <c:pt idx="39">
                  <c:v>-2.6829531699999976</c:v>
                </c:pt>
                <c:pt idx="40">
                  <c:v>-2.6829531699999976</c:v>
                </c:pt>
                <c:pt idx="41">
                  <c:v>-7.1442692560000003</c:v>
                </c:pt>
                <c:pt idx="42">
                  <c:v>-17.464897432000008</c:v>
                </c:pt>
                <c:pt idx="43">
                  <c:v>-6.3213120747999989</c:v>
                </c:pt>
                <c:pt idx="44">
                  <c:v>-9.5156919060000043</c:v>
                </c:pt>
                <c:pt idx="45">
                  <c:v>-3.6795471308800001</c:v>
                </c:pt>
                <c:pt idx="46">
                  <c:v>-8.1641179749999999</c:v>
                </c:pt>
                <c:pt idx="47">
                  <c:v>-6.7167858687999979</c:v>
                </c:pt>
                <c:pt idx="48">
                  <c:v>-10.610264340000006</c:v>
                </c:pt>
                <c:pt idx="49">
                  <c:v>1.0740478730000007</c:v>
                </c:pt>
                <c:pt idx="50">
                  <c:v>-7.1518070421999997</c:v>
                </c:pt>
                <c:pt idx="51">
                  <c:v>-8.0239795600000008</c:v>
                </c:pt>
                <c:pt idx="52">
                  <c:v>-15.167533167999997</c:v>
                </c:pt>
                <c:pt idx="53">
                  <c:v>-11.515313056000005</c:v>
                </c:pt>
                <c:pt idx="54">
                  <c:v>-1.8129108232000004</c:v>
                </c:pt>
                <c:pt idx="55">
                  <c:v>-4.1106135663399987</c:v>
                </c:pt>
                <c:pt idx="56">
                  <c:v>-3.9484693107999993</c:v>
                </c:pt>
                <c:pt idx="57">
                  <c:v>-4.4230378635999994</c:v>
                </c:pt>
                <c:pt idx="58">
                  <c:v>-1.9135085680000057</c:v>
                </c:pt>
                <c:pt idx="59">
                  <c:v>-9.196926632000002</c:v>
                </c:pt>
                <c:pt idx="60">
                  <c:v>-2.8806900669999997</c:v>
                </c:pt>
                <c:pt idx="61">
                  <c:v>-9.4168542079999984</c:v>
                </c:pt>
                <c:pt idx="62">
                  <c:v>0.83676359660000055</c:v>
                </c:pt>
                <c:pt idx="63">
                  <c:v>-6.439954213</c:v>
                </c:pt>
                <c:pt idx="64">
                  <c:v>-0.2705630265999982</c:v>
                </c:pt>
                <c:pt idx="65">
                  <c:v>-11.988009742000004</c:v>
                </c:pt>
                <c:pt idx="66">
                  <c:v>-9.6302962240000021</c:v>
                </c:pt>
                <c:pt idx="67">
                  <c:v>-0.93362672113000156</c:v>
                </c:pt>
                <c:pt idx="68">
                  <c:v>-2.8560169840000049</c:v>
                </c:pt>
                <c:pt idx="69">
                  <c:v>-8.5359653211999991</c:v>
                </c:pt>
                <c:pt idx="70">
                  <c:v>-21.058210768000002</c:v>
                </c:pt>
                <c:pt idx="71">
                  <c:v>-0.499745944000002</c:v>
                </c:pt>
                <c:pt idx="72">
                  <c:v>-12.92907568</c:v>
                </c:pt>
                <c:pt idx="73">
                  <c:v>-7.5314618844399996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0-5E48-BB80-14CB038A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9520"/>
        <c:axId val="244279912"/>
      </c:scatterChart>
      <c:valAx>
        <c:axId val="2442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279912"/>
        <c:crosses val="autoZero"/>
        <c:crossBetween val="midCat"/>
      </c:valAx>
      <c:valAx>
        <c:axId val="2442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7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1-EC4F-962B-449C5B77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4824"/>
        <c:axId val="139575216"/>
      </c:scatterChart>
      <c:valAx>
        <c:axId val="13957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75216"/>
        <c:crosses val="autoZero"/>
        <c:crossBetween val="midCat"/>
      </c:valAx>
      <c:valAx>
        <c:axId val="13957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574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6063988117725"/>
          <c:y val="6.104408048276376E-2"/>
          <c:w val="0.72263429740494856"/>
          <c:h val="0.71906232573402074"/>
        </c:manualLayout>
      </c:layout>
      <c:scatterChart>
        <c:scatterStyle val="smoothMarker"/>
        <c:varyColors val="0"/>
        <c:ser>
          <c:idx val="0"/>
          <c:order val="0"/>
          <c:tx>
            <c:v>35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BVOSq'!$F$2:$F$8</c:f>
              <c:numCache>
                <c:formatCode>General</c:formatCode>
                <c:ptCount val="7"/>
                <c:pt idx="0">
                  <c:v>30.805072699999993</c:v>
                </c:pt>
                <c:pt idx="1">
                  <c:v>31.470401699999993</c:v>
                </c:pt>
                <c:pt idx="2">
                  <c:v>31.266889299999995</c:v>
                </c:pt>
                <c:pt idx="3">
                  <c:v>30.194535499999997</c:v>
                </c:pt>
                <c:pt idx="4">
                  <c:v>28.253340299999998</c:v>
                </c:pt>
                <c:pt idx="5">
                  <c:v>25.443303699999991</c:v>
                </c:pt>
                <c:pt idx="6">
                  <c:v>21.764425699999993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5-7C4A-9D6D-0F9C1640C952}"/>
            </c:ext>
          </c:extLst>
        </c:ser>
        <c:ser>
          <c:idx val="1"/>
          <c:order val="1"/>
          <c:tx>
            <c:v>45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BVOSq'!$A$9:$A$15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BVOSq'!$F$9:$F$15</c:f>
              <c:numCache>
                <c:formatCode>General</c:formatCode>
                <c:ptCount val="7"/>
                <c:pt idx="0">
                  <c:v>45.166052699999987</c:v>
                </c:pt>
                <c:pt idx="1">
                  <c:v>44.249128699999993</c:v>
                </c:pt>
                <c:pt idx="2">
                  <c:v>42.46336329999999</c:v>
                </c:pt>
                <c:pt idx="3">
                  <c:v>39.80875649999998</c:v>
                </c:pt>
                <c:pt idx="4">
                  <c:v>36.285308299999997</c:v>
                </c:pt>
                <c:pt idx="5">
                  <c:v>31.893018699999992</c:v>
                </c:pt>
                <c:pt idx="6">
                  <c:v>26.631887699999996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5-7C4A-9D6D-0F9C1640C952}"/>
            </c:ext>
          </c:extLst>
        </c:ser>
        <c:ser>
          <c:idx val="2"/>
          <c:order val="2"/>
          <c:tx>
            <c:v>55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BVOSq'!$A$16:$A$22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BVOSq'!$F$16:$F$22</c:f>
              <c:numCache>
                <c:formatCode>General</c:formatCode>
                <c:ptCount val="7"/>
                <c:pt idx="0">
                  <c:v>56.507892699999985</c:v>
                </c:pt>
                <c:pt idx="1">
                  <c:v>54.008715699999982</c:v>
                </c:pt>
                <c:pt idx="2">
                  <c:v>50.640697299999985</c:v>
                </c:pt>
                <c:pt idx="3">
                  <c:v>46.403837499999987</c:v>
                </c:pt>
                <c:pt idx="4">
                  <c:v>41.298136299999989</c:v>
                </c:pt>
                <c:pt idx="5">
                  <c:v>35.323593699999975</c:v>
                </c:pt>
                <c:pt idx="6">
                  <c:v>28.480209699999982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5-7C4A-9D6D-0F9C1640C952}"/>
            </c:ext>
          </c:extLst>
        </c:ser>
        <c:ser>
          <c:idx val="3"/>
          <c:order val="3"/>
          <c:tx>
            <c:v>65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BVOSq'!$A$23:$A$29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BVOSq'!$F$23:$F$29</c:f>
              <c:numCache>
                <c:formatCode>General</c:formatCode>
                <c:ptCount val="7"/>
                <c:pt idx="0">
                  <c:v>64.830592699999983</c:v>
                </c:pt>
                <c:pt idx="1">
                  <c:v>60.749162699999992</c:v>
                </c:pt>
                <c:pt idx="2">
                  <c:v>55.798891299999994</c:v>
                </c:pt>
                <c:pt idx="3">
                  <c:v>49.979778499999995</c:v>
                </c:pt>
                <c:pt idx="4">
                  <c:v>43.291824299999988</c:v>
                </c:pt>
                <c:pt idx="5">
                  <c:v>35.735028699999987</c:v>
                </c:pt>
                <c:pt idx="6">
                  <c:v>27.309391699999992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5-7C4A-9D6D-0F9C1640C952}"/>
            </c:ext>
          </c:extLst>
        </c:ser>
        <c:ser>
          <c:idx val="4"/>
          <c:order val="4"/>
          <c:tx>
            <c:v>75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'AltSq &amp; BVOSq'!$A$30:$A$36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'AltSq &amp; BVOSq'!$F$30:$F$36</c:f>
              <c:numCache>
                <c:formatCode>General</c:formatCode>
                <c:ptCount val="7"/>
                <c:pt idx="0">
                  <c:v>70.134152699999973</c:v>
                </c:pt>
                <c:pt idx="1">
                  <c:v>64.470469699999981</c:v>
                </c:pt>
                <c:pt idx="2">
                  <c:v>57.937945299999981</c:v>
                </c:pt>
                <c:pt idx="3">
                  <c:v>50.536579499999988</c:v>
                </c:pt>
                <c:pt idx="4">
                  <c:v>42.266372299999965</c:v>
                </c:pt>
                <c:pt idx="5">
                  <c:v>33.127323699999991</c:v>
                </c:pt>
                <c:pt idx="6">
                  <c:v>23.119433699999981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15-7C4A-9D6D-0F9C1640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6144"/>
        <c:axId val="244655688"/>
      </c:scatterChart>
      <c:valAx>
        <c:axId val="29641614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55688"/>
        <c:crosses val="autoZero"/>
        <c:crossBetween val="midCat"/>
        <c:majorUnit val="1"/>
      </c:valAx>
      <c:valAx>
        <c:axId val="24465568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VO</a:t>
                </a:r>
                <a:r>
                  <a:rPr lang="en-US" baseline="-25000"/>
                  <a:t>2max</a:t>
                </a:r>
                <a:r>
                  <a:rPr lang="en-US"/>
                  <a:t> (mL/(kg*min)</a:t>
                </a:r>
              </a:p>
            </c:rich>
          </c:tx>
          <c:layout>
            <c:manualLayout>
              <c:xMode val="edge"/>
              <c:yMode val="edge"/>
              <c:x val="0"/>
              <c:y val="0.38252881929987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6144"/>
        <c:crosses val="autoZero"/>
        <c:crossBetween val="midCat"/>
        <c:majorUnit val="15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820886359405693"/>
          <c:y val="0.1389182870181225"/>
          <c:w val="0.1043635244509169"/>
          <c:h val="0.52371352032171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0850694444437"/>
          <c:y val="0.1911586111111111"/>
          <c:w val="0.81930468750000063"/>
          <c:h val="0.6650316666666668"/>
        </c:manualLayout>
      </c:layout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E84D-97BE-60854B10AD87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Validation'!$F$2:$F$75</c:f>
              <c:numCache>
                <c:formatCode>General</c:formatCode>
                <c:ptCount val="74"/>
                <c:pt idx="0">
                  <c:v>-4.8961057920000153</c:v>
                </c:pt>
                <c:pt idx="1">
                  <c:v>-6.8508032570000106</c:v>
                </c:pt>
                <c:pt idx="2">
                  <c:v>-11.00219411092001</c:v>
                </c:pt>
                <c:pt idx="3">
                  <c:v>-12.094892889000002</c:v>
                </c:pt>
                <c:pt idx="4">
                  <c:v>-3.5908841024100076</c:v>
                </c:pt>
                <c:pt idx="5">
                  <c:v>-5.354869482359998</c:v>
                </c:pt>
                <c:pt idx="6">
                  <c:v>-16.213593780929997</c:v>
                </c:pt>
                <c:pt idx="7">
                  <c:v>-11.445735688770002</c:v>
                </c:pt>
                <c:pt idx="8">
                  <c:v>-9.2243448960000247</c:v>
                </c:pt>
                <c:pt idx="9">
                  <c:v>-12.56351390373</c:v>
                </c:pt>
                <c:pt idx="10">
                  <c:v>-2.9398115933100111</c:v>
                </c:pt>
                <c:pt idx="11">
                  <c:v>-4.0345101043600078</c:v>
                </c:pt>
                <c:pt idx="12">
                  <c:v>-10.927223721000008</c:v>
                </c:pt>
                <c:pt idx="13">
                  <c:v>-10.393266448000004</c:v>
                </c:pt>
                <c:pt idx="14">
                  <c:v>-8.6894874719999979</c:v>
                </c:pt>
                <c:pt idx="15">
                  <c:v>-13.259257776000009</c:v>
                </c:pt>
                <c:pt idx="16">
                  <c:v>-5.0561521925200053</c:v>
                </c:pt>
                <c:pt idx="17">
                  <c:v>-6.4907652209999958</c:v>
                </c:pt>
                <c:pt idx="18">
                  <c:v>-7.7251923267500011</c:v>
                </c:pt>
                <c:pt idx="19">
                  <c:v>-12.943992468000005</c:v>
                </c:pt>
                <c:pt idx="20">
                  <c:v>-12.912995964000002</c:v>
                </c:pt>
                <c:pt idx="21">
                  <c:v>-7.1462804505200106</c:v>
                </c:pt>
                <c:pt idx="22">
                  <c:v>-4.2479038141200087</c:v>
                </c:pt>
                <c:pt idx="23">
                  <c:v>-4.4859820125199992</c:v>
                </c:pt>
                <c:pt idx="24">
                  <c:v>-10.611246958250007</c:v>
                </c:pt>
                <c:pt idx="25">
                  <c:v>-10.245390089000006</c:v>
                </c:pt>
                <c:pt idx="26">
                  <c:v>-3.915818541720002</c:v>
                </c:pt>
                <c:pt idx="27">
                  <c:v>-4.3758169485199998</c:v>
                </c:pt>
                <c:pt idx="28">
                  <c:v>-8.2098635370000022</c:v>
                </c:pt>
                <c:pt idx="29">
                  <c:v>-15.838638956930016</c:v>
                </c:pt>
                <c:pt idx="30">
                  <c:v>-10.934146776749994</c:v>
                </c:pt>
                <c:pt idx="31">
                  <c:v>-7.5430040007500052</c:v>
                </c:pt>
                <c:pt idx="32">
                  <c:v>-14.800940411330005</c:v>
                </c:pt>
                <c:pt idx="33">
                  <c:v>-4.3758169485199998</c:v>
                </c:pt>
                <c:pt idx="34">
                  <c:v>-6.3613950720000112</c:v>
                </c:pt>
                <c:pt idx="35">
                  <c:v>-4.9311054520000086</c:v>
                </c:pt>
                <c:pt idx="36">
                  <c:v>-4.8779371106700102</c:v>
                </c:pt>
                <c:pt idx="37">
                  <c:v>-6.7749338901900069</c:v>
                </c:pt>
                <c:pt idx="38">
                  <c:v>-10.830885200000004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-5.7935954760000206</c:v>
                </c:pt>
                <c:pt idx="42">
                  <c:v>-17.243085689000015</c:v>
                </c:pt>
                <c:pt idx="43">
                  <c:v>-5.2472771729200032</c:v>
                </c:pt>
                <c:pt idx="44">
                  <c:v>-9.1116855191700026</c:v>
                </c:pt>
                <c:pt idx="45">
                  <c:v>-4.0057589459600003</c:v>
                </c:pt>
                <c:pt idx="46">
                  <c:v>-8.6756986682500017</c:v>
                </c:pt>
                <c:pt idx="47">
                  <c:v>-5.5490681709199992</c:v>
                </c:pt>
                <c:pt idx="48">
                  <c:v>-9.9378179970000087</c:v>
                </c:pt>
                <c:pt idx="49">
                  <c:v>-5.1648904333200036</c:v>
                </c:pt>
                <c:pt idx="50">
                  <c:v>-5.9159093357200083</c:v>
                </c:pt>
                <c:pt idx="51">
                  <c:v>-6.8031958920000131</c:v>
                </c:pt>
                <c:pt idx="52">
                  <c:v>-14.491961456000006</c:v>
                </c:pt>
                <c:pt idx="53">
                  <c:v>-11.063672075999996</c:v>
                </c:pt>
                <c:pt idx="54">
                  <c:v>-3.9407879477200036</c:v>
                </c:pt>
                <c:pt idx="55">
                  <c:v>-4.1163624002700079</c:v>
                </c:pt>
                <c:pt idx="56">
                  <c:v>-4.0705505849199968</c:v>
                </c:pt>
                <c:pt idx="57">
                  <c:v>-4.2189446705200035</c:v>
                </c:pt>
                <c:pt idx="58">
                  <c:v>-7.586936681000009</c:v>
                </c:pt>
                <c:pt idx="59">
                  <c:v>-8.4198447240000185</c:v>
                </c:pt>
                <c:pt idx="60">
                  <c:v>-3.8956216133200012</c:v>
                </c:pt>
                <c:pt idx="61">
                  <c:v>-8.7573845760000086</c:v>
                </c:pt>
                <c:pt idx="62">
                  <c:v>-5.0035945561200048</c:v>
                </c:pt>
                <c:pt idx="63">
                  <c:v>-5.334644375320007</c:v>
                </c:pt>
                <c:pt idx="64">
                  <c:v>-4.3945915265199993</c:v>
                </c:pt>
                <c:pt idx="65">
                  <c:v>-11.15106851933</c:v>
                </c:pt>
                <c:pt idx="66">
                  <c:v>-9.7483110520000071</c:v>
                </c:pt>
                <c:pt idx="67">
                  <c:v>-3.1828053989100069</c:v>
                </c:pt>
                <c:pt idx="68">
                  <c:v>-7.5731604570000055</c:v>
                </c:pt>
                <c:pt idx="69">
                  <c:v>-7.3261719937200116</c:v>
                </c:pt>
                <c:pt idx="70">
                  <c:v>-22.46696385600001</c:v>
                </c:pt>
                <c:pt idx="71">
                  <c:v>-7.752519737000009</c:v>
                </c:pt>
                <c:pt idx="72">
                  <c:v>-12.253079052000009</c:v>
                </c:pt>
                <c:pt idx="73">
                  <c:v>-6.2659148813200076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8-E84D-97BE-60854B10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1728"/>
        <c:axId val="243672120"/>
      </c:scatterChart>
      <c:valAx>
        <c:axId val="24367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layout>
            <c:manualLayout>
              <c:xMode val="edge"/>
              <c:yMode val="edge"/>
              <c:x val="0.40604374999999998"/>
              <c:y val="2.4680555555555762E-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 w="25400">
            <a:solidFill>
              <a:sysClr val="windowText" lastClr="000000"/>
            </a:solidFill>
          </a:ln>
        </c:spPr>
        <c:crossAx val="243672120"/>
        <c:crossesAt val="0"/>
        <c:crossBetween val="midCat"/>
      </c:valAx>
      <c:valAx>
        <c:axId val="243672120"/>
        <c:scaling>
          <c:orientation val="minMax"/>
          <c:max val="10"/>
          <c:min val="-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67172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9470277777777778"/>
          <c:y val="0.88089388888888898"/>
          <c:w val="0.72786666666666666"/>
          <c:h val="0.1048233333333333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5384951881016"/>
          <c:y val="7.4535214348206494E-2"/>
          <c:w val="0.82896281714785658"/>
          <c:h val="0.65912219305920083"/>
        </c:manualLayout>
      </c:layout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Validation'!$H$2:$H$75</c:f>
              <c:numCache>
                <c:formatCode>General</c:formatCode>
                <c:ptCount val="74"/>
                <c:pt idx="0">
                  <c:v>1.3038942079999876</c:v>
                </c:pt>
                <c:pt idx="1">
                  <c:v>0.94919674299998658</c:v>
                </c:pt>
                <c:pt idx="2">
                  <c:v>1.057805889079992</c:v>
                </c:pt>
                <c:pt idx="3">
                  <c:v>1.4051071109999977</c:v>
                </c:pt>
                <c:pt idx="4">
                  <c:v>-3.1608841024100078</c:v>
                </c:pt>
                <c:pt idx="5">
                  <c:v>-7.6648694823600003</c:v>
                </c:pt>
                <c:pt idx="6">
                  <c:v>1.3564062190700028</c:v>
                </c:pt>
                <c:pt idx="7">
                  <c:v>0.49426431122999581</c:v>
                </c:pt>
                <c:pt idx="8">
                  <c:v>1.3756551039999767</c:v>
                </c:pt>
                <c:pt idx="9">
                  <c:v>0.36648609627000006</c:v>
                </c:pt>
                <c:pt idx="10">
                  <c:v>-1.0398115933100125</c:v>
                </c:pt>
                <c:pt idx="11">
                  <c:v>-1.2445101043600086</c:v>
                </c:pt>
                <c:pt idx="12">
                  <c:v>1.8727762789999893</c:v>
                </c:pt>
                <c:pt idx="13">
                  <c:v>-1.6932664480000081</c:v>
                </c:pt>
                <c:pt idx="14">
                  <c:v>0.31051252800000206</c:v>
                </c:pt>
                <c:pt idx="15">
                  <c:v>2.4407422239999867</c:v>
                </c:pt>
                <c:pt idx="16">
                  <c:v>-5.0561521925200053</c:v>
                </c:pt>
                <c:pt idx="17">
                  <c:v>0.10923477899999856</c:v>
                </c:pt>
                <c:pt idx="18">
                  <c:v>-3.2251923267500011</c:v>
                </c:pt>
                <c:pt idx="19">
                  <c:v>2.6860075319999908</c:v>
                </c:pt>
                <c:pt idx="20">
                  <c:v>2.7870040360000008</c:v>
                </c:pt>
                <c:pt idx="21">
                  <c:v>-0.24628045052000491</c:v>
                </c:pt>
                <c:pt idx="22">
                  <c:v>1.7520961858799913</c:v>
                </c:pt>
                <c:pt idx="23">
                  <c:v>-2.9859820125199992</c:v>
                </c:pt>
                <c:pt idx="24">
                  <c:v>-0.81124695825000259</c:v>
                </c:pt>
                <c:pt idx="25">
                  <c:v>-1.245390089000006</c:v>
                </c:pt>
                <c:pt idx="26">
                  <c:v>-3.915818541720002</c:v>
                </c:pt>
                <c:pt idx="27">
                  <c:v>2.314183051480005</c:v>
                </c:pt>
                <c:pt idx="28">
                  <c:v>0.39013646299999571</c:v>
                </c:pt>
                <c:pt idx="29">
                  <c:v>2.7613610430699858</c:v>
                </c:pt>
                <c:pt idx="30">
                  <c:v>-1.0341467767499957</c:v>
                </c:pt>
                <c:pt idx="31">
                  <c:v>-0.2430040007500045</c:v>
                </c:pt>
                <c:pt idx="32">
                  <c:v>-1.1809404113300008</c:v>
                </c:pt>
                <c:pt idx="33">
                  <c:v>2.6241830514800002</c:v>
                </c:pt>
                <c:pt idx="34">
                  <c:v>3.6386049279999888</c:v>
                </c:pt>
                <c:pt idx="35">
                  <c:v>-0.83110545200000718</c:v>
                </c:pt>
                <c:pt idx="36">
                  <c:v>-1.5079371106700128</c:v>
                </c:pt>
                <c:pt idx="37">
                  <c:v>-7.6649338901900075</c:v>
                </c:pt>
                <c:pt idx="38">
                  <c:v>-1.3708852000000036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-1.1935954760000191</c:v>
                </c:pt>
                <c:pt idx="42">
                  <c:v>3.6569143109999906</c:v>
                </c:pt>
                <c:pt idx="43">
                  <c:v>-1.7472771729200032</c:v>
                </c:pt>
                <c:pt idx="44">
                  <c:v>3.6483144808300025</c:v>
                </c:pt>
                <c:pt idx="45">
                  <c:v>-3.4657589459600011</c:v>
                </c:pt>
                <c:pt idx="46">
                  <c:v>2.9243013317499962</c:v>
                </c:pt>
                <c:pt idx="47">
                  <c:v>-2.0490681709199992</c:v>
                </c:pt>
                <c:pt idx="48">
                  <c:v>-2.3478179970000053</c:v>
                </c:pt>
                <c:pt idx="49">
                  <c:v>-3.0648904333200022</c:v>
                </c:pt>
                <c:pt idx="50">
                  <c:v>-2.3159093357200069</c:v>
                </c:pt>
                <c:pt idx="51">
                  <c:v>-2.3031958920000131</c:v>
                </c:pt>
                <c:pt idx="52">
                  <c:v>4.908038543999993</c:v>
                </c:pt>
                <c:pt idx="53">
                  <c:v>-2.7636720759999918</c:v>
                </c:pt>
                <c:pt idx="54">
                  <c:v>1.3592120522800006</c:v>
                </c:pt>
                <c:pt idx="55">
                  <c:v>3.6936375997299873</c:v>
                </c:pt>
                <c:pt idx="56">
                  <c:v>-4.0705505849199968</c:v>
                </c:pt>
                <c:pt idx="57">
                  <c:v>4.1810553294800021</c:v>
                </c:pt>
                <c:pt idx="58">
                  <c:v>-1.4869366810000075</c:v>
                </c:pt>
                <c:pt idx="59">
                  <c:v>5.7801552759999844</c:v>
                </c:pt>
                <c:pt idx="60">
                  <c:v>3.8043783866799945</c:v>
                </c:pt>
                <c:pt idx="61">
                  <c:v>5.7426154239999914</c:v>
                </c:pt>
                <c:pt idx="62">
                  <c:v>-1.1035945561200062</c:v>
                </c:pt>
                <c:pt idx="63">
                  <c:v>-3.9346443753200084</c:v>
                </c:pt>
                <c:pt idx="64">
                  <c:v>0.70540847348000213</c:v>
                </c:pt>
                <c:pt idx="65">
                  <c:v>-4.2710685193299973</c:v>
                </c:pt>
                <c:pt idx="66">
                  <c:v>5.8516889479999907</c:v>
                </c:pt>
                <c:pt idx="67">
                  <c:v>3.2471946010899928</c:v>
                </c:pt>
                <c:pt idx="68">
                  <c:v>1.4268395429999945</c:v>
                </c:pt>
                <c:pt idx="69">
                  <c:v>7.7738280062799898</c:v>
                </c:pt>
                <c:pt idx="70">
                  <c:v>6.8330361439999869</c:v>
                </c:pt>
                <c:pt idx="71">
                  <c:v>1.0474802629999882</c:v>
                </c:pt>
                <c:pt idx="72">
                  <c:v>-9.3530790520000107</c:v>
                </c:pt>
                <c:pt idx="73">
                  <c:v>15.914085118679996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D-594B-960F-BAD580FA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2904"/>
        <c:axId val="243673296"/>
      </c:scatterChart>
      <c:valAx>
        <c:axId val="24367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3673296"/>
        <c:crosses val="autoZero"/>
        <c:crossBetween val="midCat"/>
      </c:valAx>
      <c:valAx>
        <c:axId val="24367329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672904"/>
        <c:crosses val="autoZero"/>
        <c:crossBetween val="midCat"/>
        <c:majorUnit val="10"/>
      </c:valAx>
    </c:plotArea>
    <c:legend>
      <c:legendPos val="t"/>
      <c:layout>
        <c:manualLayout>
          <c:xMode val="edge"/>
          <c:yMode val="edge"/>
          <c:x val="0.16397440944881889"/>
          <c:y val="2.3148148148148147E-2"/>
          <c:w val="0.26094006999125113"/>
          <c:h val="0.1172900262467191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&amp; BVOSq Validation'!$A$2:$A$75</c:f>
              <c:numCache>
                <c:formatCode>General</c:formatCode>
                <c:ptCount val="74"/>
                <c:pt idx="0">
                  <c:v>52</c:v>
                </c:pt>
                <c:pt idx="1">
                  <c:v>60.9</c:v>
                </c:pt>
                <c:pt idx="2">
                  <c:v>50.34</c:v>
                </c:pt>
                <c:pt idx="3">
                  <c:v>48.7</c:v>
                </c:pt>
                <c:pt idx="4">
                  <c:v>36.26</c:v>
                </c:pt>
                <c:pt idx="5">
                  <c:v>30.64</c:v>
                </c:pt>
                <c:pt idx="6">
                  <c:v>58.57</c:v>
                </c:pt>
                <c:pt idx="7">
                  <c:v>51.19</c:v>
                </c:pt>
                <c:pt idx="8">
                  <c:v>61.6</c:v>
                </c:pt>
                <c:pt idx="9">
                  <c:v>53.17</c:v>
                </c:pt>
                <c:pt idx="10">
                  <c:v>44.33</c:v>
                </c:pt>
                <c:pt idx="11">
                  <c:v>43.64</c:v>
                </c:pt>
                <c:pt idx="12">
                  <c:v>46.3</c:v>
                </c:pt>
                <c:pt idx="13">
                  <c:v>66.8</c:v>
                </c:pt>
                <c:pt idx="14">
                  <c:v>40</c:v>
                </c:pt>
                <c:pt idx="15">
                  <c:v>50.8</c:v>
                </c:pt>
                <c:pt idx="16">
                  <c:v>31.7</c:v>
                </c:pt>
                <c:pt idx="17">
                  <c:v>56.3</c:v>
                </c:pt>
                <c:pt idx="18">
                  <c:v>37.799999999999997</c:v>
                </c:pt>
                <c:pt idx="19">
                  <c:v>53.8</c:v>
                </c:pt>
                <c:pt idx="20">
                  <c:v>50.2</c:v>
                </c:pt>
                <c:pt idx="21">
                  <c:v>55.2</c:v>
                </c:pt>
                <c:pt idx="22">
                  <c:v>45.4</c:v>
                </c:pt>
                <c:pt idx="23">
                  <c:v>34.200000000000003</c:v>
                </c:pt>
                <c:pt idx="24">
                  <c:v>47.1</c:v>
                </c:pt>
                <c:pt idx="25">
                  <c:v>44.7</c:v>
                </c:pt>
                <c:pt idx="26">
                  <c:v>39.1</c:v>
                </c:pt>
                <c:pt idx="27">
                  <c:v>46.2</c:v>
                </c:pt>
                <c:pt idx="28">
                  <c:v>37.9</c:v>
                </c:pt>
                <c:pt idx="29">
                  <c:v>58.07</c:v>
                </c:pt>
                <c:pt idx="30">
                  <c:v>47.8</c:v>
                </c:pt>
                <c:pt idx="31">
                  <c:v>36.6</c:v>
                </c:pt>
                <c:pt idx="32">
                  <c:v>56.63</c:v>
                </c:pt>
                <c:pt idx="33">
                  <c:v>46.2</c:v>
                </c:pt>
                <c:pt idx="34">
                  <c:v>56</c:v>
                </c:pt>
                <c:pt idx="35">
                  <c:v>56.6</c:v>
                </c:pt>
                <c:pt idx="36">
                  <c:v>48.61</c:v>
                </c:pt>
                <c:pt idx="37">
                  <c:v>26.97</c:v>
                </c:pt>
                <c:pt idx="38">
                  <c:v>50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54.6</c:v>
                </c:pt>
                <c:pt idx="42">
                  <c:v>56.7</c:v>
                </c:pt>
                <c:pt idx="43">
                  <c:v>50</c:v>
                </c:pt>
                <c:pt idx="44">
                  <c:v>46.09</c:v>
                </c:pt>
                <c:pt idx="45">
                  <c:v>43.32</c:v>
                </c:pt>
                <c:pt idx="46">
                  <c:v>41.9</c:v>
                </c:pt>
                <c:pt idx="47">
                  <c:v>51</c:v>
                </c:pt>
                <c:pt idx="48">
                  <c:v>48.1</c:v>
                </c:pt>
                <c:pt idx="49">
                  <c:v>31.3</c:v>
                </c:pt>
                <c:pt idx="50">
                  <c:v>52.1</c:v>
                </c:pt>
                <c:pt idx="51">
                  <c:v>57</c:v>
                </c:pt>
                <c:pt idx="52">
                  <c:v>52.8</c:v>
                </c:pt>
                <c:pt idx="53">
                  <c:v>46.6</c:v>
                </c:pt>
                <c:pt idx="54">
                  <c:v>38.6</c:v>
                </c:pt>
                <c:pt idx="55">
                  <c:v>44.41</c:v>
                </c:pt>
                <c:pt idx="56">
                  <c:v>44</c:v>
                </c:pt>
                <c:pt idx="57">
                  <c:v>45.2</c:v>
                </c:pt>
                <c:pt idx="58">
                  <c:v>30.3</c:v>
                </c:pt>
                <c:pt idx="59">
                  <c:v>60.2</c:v>
                </c:pt>
                <c:pt idx="60">
                  <c:v>41.3</c:v>
                </c:pt>
                <c:pt idx="61">
                  <c:v>60.8</c:v>
                </c:pt>
                <c:pt idx="62">
                  <c:v>31.9</c:v>
                </c:pt>
                <c:pt idx="63">
                  <c:v>50.3</c:v>
                </c:pt>
                <c:pt idx="64">
                  <c:v>34.700000000000003</c:v>
                </c:pt>
                <c:pt idx="65">
                  <c:v>50.63</c:v>
                </c:pt>
                <c:pt idx="66">
                  <c:v>43.4</c:v>
                </c:pt>
                <c:pt idx="67">
                  <c:v>38.729999999999997</c:v>
                </c:pt>
                <c:pt idx="68">
                  <c:v>31.9</c:v>
                </c:pt>
                <c:pt idx="69">
                  <c:v>55.6</c:v>
                </c:pt>
                <c:pt idx="70">
                  <c:v>62.8</c:v>
                </c:pt>
                <c:pt idx="71">
                  <c:v>27.9</c:v>
                </c:pt>
                <c:pt idx="72">
                  <c:v>49</c:v>
                </c:pt>
                <c:pt idx="73">
                  <c:v>53.06</c:v>
                </c:pt>
              </c:numCache>
            </c:numRef>
          </c:xVal>
          <c:yVal>
            <c:numRef>
              <c:f>'AltSq &amp; BVOSq Validation'!$I$2:$I$75</c:f>
              <c:numCache>
                <c:formatCode>General</c:formatCode>
                <c:ptCount val="74"/>
                <c:pt idx="0">
                  <c:v>1.7001401056559149</c:v>
                </c:pt>
                <c:pt idx="1">
                  <c:v>0.90097445692178257</c:v>
                </c:pt>
                <c:pt idx="2">
                  <c:v>1.1189532989723123</c:v>
                </c:pt>
                <c:pt idx="3">
                  <c:v>1.9743259933827599</c:v>
                </c:pt>
                <c:pt idx="4">
                  <c:v>9.9911883088683204</c:v>
                </c:pt>
                <c:pt idx="5">
                  <c:v>58.75022418161366</c:v>
                </c:pt>
                <c:pt idx="6">
                  <c:v>1.8398378311317805</c:v>
                </c:pt>
                <c:pt idx="7">
                  <c:v>0.24429720935566215</c:v>
                </c:pt>
                <c:pt idx="8">
                  <c:v>1.8924269651611867</c:v>
                </c:pt>
                <c:pt idx="9">
                  <c:v>0.13431205875922375</c:v>
                </c:pt>
                <c:pt idx="10">
                  <c:v>1.0812081495819068</c:v>
                </c:pt>
                <c:pt idx="11">
                  <c:v>1.5488053998541595</c:v>
                </c:pt>
                <c:pt idx="12">
                  <c:v>3.5072909911850458</c:v>
                </c:pt>
                <c:pt idx="13">
                  <c:v>2.8671512639225645</c:v>
                </c:pt>
                <c:pt idx="14">
                  <c:v>9.6418030044952072E-2</c:v>
                </c:pt>
                <c:pt idx="15">
                  <c:v>5.9572226040164011</c:v>
                </c:pt>
                <c:pt idx="16">
                  <c:v>25.564674993924857</c:v>
                </c:pt>
                <c:pt idx="17">
                  <c:v>1.1932236943178527E-2</c:v>
                </c:pt>
                <c:pt idx="18">
                  <c:v>10.401865544527086</c:v>
                </c:pt>
                <c:pt idx="19">
                  <c:v>7.2146364619606818</c:v>
                </c:pt>
                <c:pt idx="20">
                  <c:v>7.7673914966802942</c:v>
                </c:pt>
                <c:pt idx="21">
                  <c:v>6.0654060308336588E-2</c:v>
                </c:pt>
                <c:pt idx="22">
                  <c:v>3.0698410445752131</c:v>
                </c:pt>
                <c:pt idx="23">
                  <c:v>8.9160885790929854</c:v>
                </c:pt>
                <c:pt idx="24">
                  <c:v>0.65812162726988144</c:v>
                </c:pt>
                <c:pt idx="25">
                  <c:v>1.5509964737794428</c:v>
                </c:pt>
                <c:pt idx="26">
                  <c:v>15.333634851678163</c:v>
                </c:pt>
                <c:pt idx="27">
                  <c:v>5.3554431957573074</c:v>
                </c:pt>
                <c:pt idx="28">
                  <c:v>0.15220645976214703</c:v>
                </c:pt>
                <c:pt idx="29">
                  <c:v>7.6251148101845594</c:v>
                </c:pt>
                <c:pt idx="30">
                  <c:v>1.0694595558624054</c:v>
                </c:pt>
                <c:pt idx="31">
                  <c:v>5.9050944380508189E-2</c:v>
                </c:pt>
                <c:pt idx="32">
                  <c:v>1.3946202551122715</c:v>
                </c:pt>
                <c:pt idx="33">
                  <c:v>6.886336687674885</c:v>
                </c:pt>
                <c:pt idx="34">
                  <c:v>13.239445822065804</c:v>
                </c:pt>
                <c:pt idx="35">
                  <c:v>0.69073627234413626</c:v>
                </c:pt>
                <c:pt idx="36">
                  <c:v>2.2738743297358264</c:v>
                </c:pt>
                <c:pt idx="37">
                  <c:v>58.75121154098332</c:v>
                </c:pt>
                <c:pt idx="38">
                  <c:v>1.8793262315790498</c:v>
                </c:pt>
                <c:pt idx="39">
                  <c:v>15.111726990998219</c:v>
                </c:pt>
                <c:pt idx="40">
                  <c:v>15.111726990998219</c:v>
                </c:pt>
                <c:pt idx="41">
                  <c:v>1.4246701603277123</c:v>
                </c:pt>
                <c:pt idx="42">
                  <c:v>13.373022277996537</c:v>
                </c:pt>
                <c:pt idx="43">
                  <c:v>3.0529775190073187</c:v>
                </c:pt>
                <c:pt idx="44">
                  <c:v>13.31019855103389</c:v>
                </c:pt>
                <c:pt idx="45">
                  <c:v>12.011485071501777</c:v>
                </c:pt>
                <c:pt idx="46">
                  <c:v>8.5515382788748013</c:v>
                </c:pt>
                <c:pt idx="47">
                  <c:v>4.1986803690774313</c:v>
                </c:pt>
                <c:pt idx="48">
                  <c:v>5.512249347037117</c:v>
                </c:pt>
                <c:pt idx="49">
                  <c:v>9.3935533682564714</c:v>
                </c:pt>
                <c:pt idx="50">
                  <c:v>5.3634360512750838</c:v>
                </c:pt>
                <c:pt idx="51">
                  <c:v>5.3047113169257356</c:v>
                </c:pt>
                <c:pt idx="52">
                  <c:v>24.088842349389569</c:v>
                </c:pt>
                <c:pt idx="53">
                  <c:v>7.6378833436621045</c:v>
                </c:pt>
                <c:pt idx="54">
                  <c:v>1.8474574030632112</c:v>
                </c:pt>
                <c:pt idx="55">
                  <c:v>13.642958718139102</c:v>
                </c:pt>
                <c:pt idx="56">
                  <c:v>16.569382064392528</c:v>
                </c:pt>
                <c:pt idx="57">
                  <c:v>17.481223668173129</c:v>
                </c:pt>
                <c:pt idx="58">
                  <c:v>2.210980693303318</c:v>
                </c:pt>
                <c:pt idx="59">
                  <c:v>33.410195014670457</c:v>
                </c:pt>
                <c:pt idx="60">
                  <c:v>14.473294909037877</c:v>
                </c:pt>
                <c:pt idx="61">
                  <c:v>32.977631907962603</c:v>
                </c:pt>
                <c:pt idx="62">
                  <c:v>1.2179209442977137</c:v>
                </c:pt>
                <c:pt idx="63">
                  <c:v>15.48142636023738</c:v>
                </c:pt>
                <c:pt idx="64">
                  <c:v>0.49760111445738686</c:v>
                </c:pt>
                <c:pt idx="65">
                  <c:v>18.242026296811737</c:v>
                </c:pt>
                <c:pt idx="66">
                  <c:v>34.242263544145239</c:v>
                </c:pt>
                <c:pt idx="67">
                  <c:v>10.544272777347997</c:v>
                </c:pt>
                <c:pt idx="68">
                  <c:v>2.0358710814684331</c:v>
                </c:pt>
                <c:pt idx="69">
                  <c:v>60.432401871223121</c:v>
                </c:pt>
                <c:pt idx="70">
                  <c:v>46.69038294521021</c:v>
                </c:pt>
                <c:pt idx="71">
                  <c:v>1.0972149013745245</c:v>
                </c:pt>
                <c:pt idx="72">
                  <c:v>87.480087752961424</c:v>
                </c:pt>
                <c:pt idx="73">
                  <c:v>253.25810516459208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8145-9B54-E7F52E7D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4080"/>
        <c:axId val="243674472"/>
      </c:scatterChart>
      <c:valAx>
        <c:axId val="2436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674472"/>
        <c:crosses val="autoZero"/>
        <c:crossBetween val="midCat"/>
      </c:valAx>
      <c:valAx>
        <c:axId val="243674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67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094050743657"/>
          <c:y val="0.10231299212598424"/>
          <c:w val="0.84022681539807542"/>
          <c:h val="0.59807268883056253"/>
        </c:manualLayout>
      </c:layout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Validation'!$H$2:$H$75</c:f>
              <c:numCache>
                <c:formatCode>General</c:formatCode>
                <c:ptCount val="74"/>
                <c:pt idx="0">
                  <c:v>1.3038942079999876</c:v>
                </c:pt>
                <c:pt idx="1">
                  <c:v>0.94919674299998658</c:v>
                </c:pt>
                <c:pt idx="2">
                  <c:v>1.057805889079992</c:v>
                </c:pt>
                <c:pt idx="3">
                  <c:v>1.4051071109999977</c:v>
                </c:pt>
                <c:pt idx="4">
                  <c:v>-3.1608841024100078</c:v>
                </c:pt>
                <c:pt idx="5">
                  <c:v>-7.6648694823600003</c:v>
                </c:pt>
                <c:pt idx="6">
                  <c:v>1.3564062190700028</c:v>
                </c:pt>
                <c:pt idx="7">
                  <c:v>0.49426431122999581</c:v>
                </c:pt>
                <c:pt idx="8">
                  <c:v>1.3756551039999767</c:v>
                </c:pt>
                <c:pt idx="9">
                  <c:v>0.36648609627000006</c:v>
                </c:pt>
                <c:pt idx="10">
                  <c:v>-1.0398115933100125</c:v>
                </c:pt>
                <c:pt idx="11">
                  <c:v>-1.2445101043600086</c:v>
                </c:pt>
                <c:pt idx="12">
                  <c:v>1.8727762789999893</c:v>
                </c:pt>
                <c:pt idx="13">
                  <c:v>-1.6932664480000081</c:v>
                </c:pt>
                <c:pt idx="14">
                  <c:v>0.31051252800000206</c:v>
                </c:pt>
                <c:pt idx="15">
                  <c:v>2.4407422239999867</c:v>
                </c:pt>
                <c:pt idx="16">
                  <c:v>-5.0561521925200053</c:v>
                </c:pt>
                <c:pt idx="17">
                  <c:v>0.10923477899999856</c:v>
                </c:pt>
                <c:pt idx="18">
                  <c:v>-3.2251923267500011</c:v>
                </c:pt>
                <c:pt idx="19">
                  <c:v>2.6860075319999908</c:v>
                </c:pt>
                <c:pt idx="20">
                  <c:v>2.7870040360000008</c:v>
                </c:pt>
                <c:pt idx="21">
                  <c:v>-0.24628045052000491</c:v>
                </c:pt>
                <c:pt idx="22">
                  <c:v>1.7520961858799913</c:v>
                </c:pt>
                <c:pt idx="23">
                  <c:v>-2.9859820125199992</c:v>
                </c:pt>
                <c:pt idx="24">
                  <c:v>-0.81124695825000259</c:v>
                </c:pt>
                <c:pt idx="25">
                  <c:v>-1.245390089000006</c:v>
                </c:pt>
                <c:pt idx="26">
                  <c:v>-3.915818541720002</c:v>
                </c:pt>
                <c:pt idx="27">
                  <c:v>2.314183051480005</c:v>
                </c:pt>
                <c:pt idx="28">
                  <c:v>0.39013646299999571</c:v>
                </c:pt>
                <c:pt idx="29">
                  <c:v>2.7613610430699858</c:v>
                </c:pt>
                <c:pt idx="30">
                  <c:v>-1.0341467767499957</c:v>
                </c:pt>
                <c:pt idx="31">
                  <c:v>-0.2430040007500045</c:v>
                </c:pt>
                <c:pt idx="32">
                  <c:v>-1.1809404113300008</c:v>
                </c:pt>
                <c:pt idx="33">
                  <c:v>2.6241830514800002</c:v>
                </c:pt>
                <c:pt idx="34">
                  <c:v>3.6386049279999888</c:v>
                </c:pt>
                <c:pt idx="35">
                  <c:v>-0.83110545200000718</c:v>
                </c:pt>
                <c:pt idx="36">
                  <c:v>-1.5079371106700128</c:v>
                </c:pt>
                <c:pt idx="37">
                  <c:v>-7.6649338901900075</c:v>
                </c:pt>
                <c:pt idx="38">
                  <c:v>-1.3708852000000036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-1.1935954760000191</c:v>
                </c:pt>
                <c:pt idx="42">
                  <c:v>3.6569143109999906</c:v>
                </c:pt>
                <c:pt idx="43">
                  <c:v>-1.7472771729200032</c:v>
                </c:pt>
                <c:pt idx="44">
                  <c:v>3.6483144808300025</c:v>
                </c:pt>
                <c:pt idx="45">
                  <c:v>-3.4657589459600011</c:v>
                </c:pt>
                <c:pt idx="46">
                  <c:v>2.9243013317499962</c:v>
                </c:pt>
                <c:pt idx="47">
                  <c:v>-2.0490681709199992</c:v>
                </c:pt>
                <c:pt idx="48">
                  <c:v>-2.3478179970000053</c:v>
                </c:pt>
                <c:pt idx="49">
                  <c:v>-3.0648904333200022</c:v>
                </c:pt>
                <c:pt idx="50">
                  <c:v>-2.3159093357200069</c:v>
                </c:pt>
                <c:pt idx="51">
                  <c:v>-2.3031958920000131</c:v>
                </c:pt>
                <c:pt idx="52">
                  <c:v>4.908038543999993</c:v>
                </c:pt>
                <c:pt idx="53">
                  <c:v>-2.7636720759999918</c:v>
                </c:pt>
                <c:pt idx="54">
                  <c:v>1.3592120522800006</c:v>
                </c:pt>
                <c:pt idx="55">
                  <c:v>3.6936375997299873</c:v>
                </c:pt>
                <c:pt idx="56">
                  <c:v>-4.0705505849199968</c:v>
                </c:pt>
                <c:pt idx="57">
                  <c:v>4.1810553294800021</c:v>
                </c:pt>
                <c:pt idx="58">
                  <c:v>-1.4869366810000075</c:v>
                </c:pt>
                <c:pt idx="59">
                  <c:v>5.7801552759999844</c:v>
                </c:pt>
                <c:pt idx="60">
                  <c:v>3.8043783866799945</c:v>
                </c:pt>
                <c:pt idx="61">
                  <c:v>5.7426154239999914</c:v>
                </c:pt>
                <c:pt idx="62">
                  <c:v>-1.1035945561200062</c:v>
                </c:pt>
                <c:pt idx="63">
                  <c:v>-3.9346443753200084</c:v>
                </c:pt>
                <c:pt idx="64">
                  <c:v>0.70540847348000213</c:v>
                </c:pt>
                <c:pt idx="65">
                  <c:v>-4.2710685193299973</c:v>
                </c:pt>
                <c:pt idx="66">
                  <c:v>5.8516889479999907</c:v>
                </c:pt>
                <c:pt idx="67">
                  <c:v>3.2471946010899928</c:v>
                </c:pt>
                <c:pt idx="68">
                  <c:v>1.4268395429999945</c:v>
                </c:pt>
                <c:pt idx="69">
                  <c:v>7.7738280062799898</c:v>
                </c:pt>
                <c:pt idx="70">
                  <c:v>6.8330361439999869</c:v>
                </c:pt>
                <c:pt idx="71">
                  <c:v>1.0474802629999882</c:v>
                </c:pt>
                <c:pt idx="72">
                  <c:v>-9.3530790520000107</c:v>
                </c:pt>
                <c:pt idx="73">
                  <c:v>15.914085118679996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4-E442-865F-43808DA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99144"/>
        <c:axId val="243899536"/>
      </c:scatterChart>
      <c:valAx>
        <c:axId val="24389914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ysClr val="windowText" lastClr="000000"/>
            </a:solidFill>
          </a:ln>
        </c:spPr>
        <c:crossAx val="243899536"/>
        <c:crosses val="autoZero"/>
        <c:crossBetween val="midCat"/>
        <c:majorUnit val="2"/>
      </c:valAx>
      <c:valAx>
        <c:axId val="24389953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43899144"/>
        <c:crosses val="autoZero"/>
        <c:crossBetween val="midCat"/>
        <c:majorUnit val="10"/>
      </c:valAx>
    </c:plotArea>
    <c:legend>
      <c:legendPos val="t"/>
      <c:layout>
        <c:manualLayout>
          <c:xMode val="edge"/>
          <c:yMode val="edge"/>
          <c:x val="0.14175218722659669"/>
          <c:y val="2.777777777777779E-2"/>
          <c:w val="0.26094006999125113"/>
          <c:h val="0.1172900262467191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Validation'!$I$2:$I$75</c:f>
              <c:numCache>
                <c:formatCode>General</c:formatCode>
                <c:ptCount val="74"/>
                <c:pt idx="0">
                  <c:v>1.7001401056559149</c:v>
                </c:pt>
                <c:pt idx="1">
                  <c:v>0.90097445692178257</c:v>
                </c:pt>
                <c:pt idx="2">
                  <c:v>1.1189532989723123</c:v>
                </c:pt>
                <c:pt idx="3">
                  <c:v>1.9743259933827599</c:v>
                </c:pt>
                <c:pt idx="4">
                  <c:v>9.9911883088683204</c:v>
                </c:pt>
                <c:pt idx="5">
                  <c:v>58.75022418161366</c:v>
                </c:pt>
                <c:pt idx="6">
                  <c:v>1.8398378311317805</c:v>
                </c:pt>
                <c:pt idx="7">
                  <c:v>0.24429720935566215</c:v>
                </c:pt>
                <c:pt idx="8">
                  <c:v>1.8924269651611867</c:v>
                </c:pt>
                <c:pt idx="9">
                  <c:v>0.13431205875922375</c:v>
                </c:pt>
                <c:pt idx="10">
                  <c:v>1.0812081495819068</c:v>
                </c:pt>
                <c:pt idx="11">
                  <c:v>1.5488053998541595</c:v>
                </c:pt>
                <c:pt idx="12">
                  <c:v>3.5072909911850458</c:v>
                </c:pt>
                <c:pt idx="13">
                  <c:v>2.8671512639225645</c:v>
                </c:pt>
                <c:pt idx="14">
                  <c:v>9.6418030044952072E-2</c:v>
                </c:pt>
                <c:pt idx="15">
                  <c:v>5.9572226040164011</c:v>
                </c:pt>
                <c:pt idx="16">
                  <c:v>25.564674993924857</c:v>
                </c:pt>
                <c:pt idx="17">
                  <c:v>1.1932236943178527E-2</c:v>
                </c:pt>
                <c:pt idx="18">
                  <c:v>10.401865544527086</c:v>
                </c:pt>
                <c:pt idx="19">
                  <c:v>7.2146364619606818</c:v>
                </c:pt>
                <c:pt idx="20">
                  <c:v>7.7673914966802942</c:v>
                </c:pt>
                <c:pt idx="21">
                  <c:v>6.0654060308336588E-2</c:v>
                </c:pt>
                <c:pt idx="22">
                  <c:v>3.0698410445752131</c:v>
                </c:pt>
                <c:pt idx="23">
                  <c:v>8.9160885790929854</c:v>
                </c:pt>
                <c:pt idx="24">
                  <c:v>0.65812162726988144</c:v>
                </c:pt>
                <c:pt idx="25">
                  <c:v>1.5509964737794428</c:v>
                </c:pt>
                <c:pt idx="26">
                  <c:v>15.333634851678163</c:v>
                </c:pt>
                <c:pt idx="27">
                  <c:v>5.3554431957573074</c:v>
                </c:pt>
                <c:pt idx="28">
                  <c:v>0.15220645976214703</c:v>
                </c:pt>
                <c:pt idx="29">
                  <c:v>7.6251148101845594</c:v>
                </c:pt>
                <c:pt idx="30">
                  <c:v>1.0694595558624054</c:v>
                </c:pt>
                <c:pt idx="31">
                  <c:v>5.9050944380508189E-2</c:v>
                </c:pt>
                <c:pt idx="32">
                  <c:v>1.3946202551122715</c:v>
                </c:pt>
                <c:pt idx="33">
                  <c:v>6.886336687674885</c:v>
                </c:pt>
                <c:pt idx="34">
                  <c:v>13.239445822065804</c:v>
                </c:pt>
                <c:pt idx="35">
                  <c:v>0.69073627234413626</c:v>
                </c:pt>
                <c:pt idx="36">
                  <c:v>2.2738743297358264</c:v>
                </c:pt>
                <c:pt idx="37">
                  <c:v>58.75121154098332</c:v>
                </c:pt>
                <c:pt idx="38">
                  <c:v>1.8793262315790498</c:v>
                </c:pt>
                <c:pt idx="39">
                  <c:v>15.111726990998219</c:v>
                </c:pt>
                <c:pt idx="40">
                  <c:v>15.111726990998219</c:v>
                </c:pt>
                <c:pt idx="41">
                  <c:v>1.4246701603277123</c:v>
                </c:pt>
                <c:pt idx="42">
                  <c:v>13.373022277996537</c:v>
                </c:pt>
                <c:pt idx="43">
                  <c:v>3.0529775190073187</c:v>
                </c:pt>
                <c:pt idx="44">
                  <c:v>13.31019855103389</c:v>
                </c:pt>
                <c:pt idx="45">
                  <c:v>12.011485071501777</c:v>
                </c:pt>
                <c:pt idx="46">
                  <c:v>8.5515382788748013</c:v>
                </c:pt>
                <c:pt idx="47">
                  <c:v>4.1986803690774313</c:v>
                </c:pt>
                <c:pt idx="48">
                  <c:v>5.512249347037117</c:v>
                </c:pt>
                <c:pt idx="49">
                  <c:v>9.3935533682564714</c:v>
                </c:pt>
                <c:pt idx="50">
                  <c:v>5.3634360512750838</c:v>
                </c:pt>
                <c:pt idx="51">
                  <c:v>5.3047113169257356</c:v>
                </c:pt>
                <c:pt idx="52">
                  <c:v>24.088842349389569</c:v>
                </c:pt>
                <c:pt idx="53">
                  <c:v>7.6378833436621045</c:v>
                </c:pt>
                <c:pt idx="54">
                  <c:v>1.8474574030632112</c:v>
                </c:pt>
                <c:pt idx="55">
                  <c:v>13.642958718139102</c:v>
                </c:pt>
                <c:pt idx="56">
                  <c:v>16.569382064392528</c:v>
                </c:pt>
                <c:pt idx="57">
                  <c:v>17.481223668173129</c:v>
                </c:pt>
                <c:pt idx="58">
                  <c:v>2.210980693303318</c:v>
                </c:pt>
                <c:pt idx="59">
                  <c:v>33.410195014670457</c:v>
                </c:pt>
                <c:pt idx="60">
                  <c:v>14.473294909037877</c:v>
                </c:pt>
                <c:pt idx="61">
                  <c:v>32.977631907962603</c:v>
                </c:pt>
                <c:pt idx="62">
                  <c:v>1.2179209442977137</c:v>
                </c:pt>
                <c:pt idx="63">
                  <c:v>15.48142636023738</c:v>
                </c:pt>
                <c:pt idx="64">
                  <c:v>0.49760111445738686</c:v>
                </c:pt>
                <c:pt idx="65">
                  <c:v>18.242026296811737</c:v>
                </c:pt>
                <c:pt idx="66">
                  <c:v>34.242263544145239</c:v>
                </c:pt>
                <c:pt idx="67">
                  <c:v>10.544272777347997</c:v>
                </c:pt>
                <c:pt idx="68">
                  <c:v>2.0358710814684331</c:v>
                </c:pt>
                <c:pt idx="69">
                  <c:v>60.432401871223121</c:v>
                </c:pt>
                <c:pt idx="70">
                  <c:v>46.69038294521021</c:v>
                </c:pt>
                <c:pt idx="71">
                  <c:v>1.0972149013745245</c:v>
                </c:pt>
                <c:pt idx="72">
                  <c:v>87.480087752961424</c:v>
                </c:pt>
                <c:pt idx="73">
                  <c:v>253.25810516459208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0-6641-BDF7-2D89D851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00320"/>
        <c:axId val="243900712"/>
      </c:scatterChart>
      <c:valAx>
        <c:axId val="2439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900712"/>
        <c:crosses val="autoZero"/>
        <c:crossBetween val="midCat"/>
      </c:valAx>
      <c:valAx>
        <c:axId val="24390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90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Change</c:v>
          </c:tx>
          <c:spPr>
            <a:ln w="28575">
              <a:noFill/>
            </a:ln>
          </c:spP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Validation'!$C$2:$C$75</c:f>
              <c:numCache>
                <c:formatCode>General</c:formatCode>
                <c:ptCount val="74"/>
                <c:pt idx="0">
                  <c:v>-6.2000000000000028</c:v>
                </c:pt>
                <c:pt idx="1">
                  <c:v>-7.7999999999999972</c:v>
                </c:pt>
                <c:pt idx="2">
                  <c:v>-12.060000000000002</c:v>
                </c:pt>
                <c:pt idx="3">
                  <c:v>-13.5</c:v>
                </c:pt>
                <c:pt idx="4">
                  <c:v>-0.42999999999999972</c:v>
                </c:pt>
                <c:pt idx="5">
                  <c:v>2.3100000000000023</c:v>
                </c:pt>
                <c:pt idx="6">
                  <c:v>-17.57</c:v>
                </c:pt>
                <c:pt idx="7">
                  <c:v>-11.939999999999998</c:v>
                </c:pt>
                <c:pt idx="8">
                  <c:v>-10.600000000000001</c:v>
                </c:pt>
                <c:pt idx="9">
                  <c:v>-12.93</c:v>
                </c:pt>
                <c:pt idx="10">
                  <c:v>-1.8999999999999986</c:v>
                </c:pt>
                <c:pt idx="11">
                  <c:v>-2.7899999999999991</c:v>
                </c:pt>
                <c:pt idx="12">
                  <c:v>-12.799999999999997</c:v>
                </c:pt>
                <c:pt idx="13">
                  <c:v>-8.6999999999999957</c:v>
                </c:pt>
                <c:pt idx="14">
                  <c:v>-9</c:v>
                </c:pt>
                <c:pt idx="15">
                  <c:v>-15.699999999999996</c:v>
                </c:pt>
                <c:pt idx="16">
                  <c:v>0</c:v>
                </c:pt>
                <c:pt idx="17">
                  <c:v>-6.5999999999999943</c:v>
                </c:pt>
                <c:pt idx="18">
                  <c:v>-4.5</c:v>
                </c:pt>
                <c:pt idx="19">
                  <c:v>-15.629999999999995</c:v>
                </c:pt>
                <c:pt idx="20">
                  <c:v>-15.700000000000003</c:v>
                </c:pt>
                <c:pt idx="21">
                  <c:v>-6.9000000000000057</c:v>
                </c:pt>
                <c:pt idx="22">
                  <c:v>-6</c:v>
                </c:pt>
                <c:pt idx="23">
                  <c:v>-1.5</c:v>
                </c:pt>
                <c:pt idx="24">
                  <c:v>-9.8000000000000043</c:v>
                </c:pt>
                <c:pt idx="25">
                  <c:v>-9</c:v>
                </c:pt>
                <c:pt idx="26">
                  <c:v>0</c:v>
                </c:pt>
                <c:pt idx="27">
                  <c:v>-6.6900000000000048</c:v>
                </c:pt>
                <c:pt idx="28">
                  <c:v>-8.5999999999999979</c:v>
                </c:pt>
                <c:pt idx="29">
                  <c:v>-18.600000000000001</c:v>
                </c:pt>
                <c:pt idx="30">
                  <c:v>-9.8999999999999986</c:v>
                </c:pt>
                <c:pt idx="31">
                  <c:v>-7.3000000000000007</c:v>
                </c:pt>
                <c:pt idx="32">
                  <c:v>-13.620000000000005</c:v>
                </c:pt>
                <c:pt idx="33">
                  <c:v>-7</c:v>
                </c:pt>
                <c:pt idx="34">
                  <c:v>-10</c:v>
                </c:pt>
                <c:pt idx="35">
                  <c:v>-4.1000000000000014</c:v>
                </c:pt>
                <c:pt idx="36">
                  <c:v>-3.3699999999999974</c:v>
                </c:pt>
                <c:pt idx="37">
                  <c:v>0.89000000000000057</c:v>
                </c:pt>
                <c:pt idx="38">
                  <c:v>-9.4600000000000009</c:v>
                </c:pt>
                <c:pt idx="39">
                  <c:v>0</c:v>
                </c:pt>
                <c:pt idx="40">
                  <c:v>0</c:v>
                </c:pt>
                <c:pt idx="41">
                  <c:v>-4.6000000000000014</c:v>
                </c:pt>
                <c:pt idx="42">
                  <c:v>-20.900000000000006</c:v>
                </c:pt>
                <c:pt idx="43">
                  <c:v>-3.5</c:v>
                </c:pt>
                <c:pt idx="44">
                  <c:v>-12.760000000000005</c:v>
                </c:pt>
                <c:pt idx="45">
                  <c:v>-0.53999999999999915</c:v>
                </c:pt>
                <c:pt idx="46">
                  <c:v>-11.599999999999998</c:v>
                </c:pt>
                <c:pt idx="47">
                  <c:v>-3.5</c:v>
                </c:pt>
                <c:pt idx="48">
                  <c:v>-7.5900000000000034</c:v>
                </c:pt>
                <c:pt idx="49">
                  <c:v>-2.1000000000000014</c:v>
                </c:pt>
                <c:pt idx="50">
                  <c:v>-3.6000000000000014</c:v>
                </c:pt>
                <c:pt idx="51">
                  <c:v>-4.5</c:v>
                </c:pt>
                <c:pt idx="52">
                  <c:v>-19.399999999999999</c:v>
                </c:pt>
                <c:pt idx="53">
                  <c:v>-8.3000000000000043</c:v>
                </c:pt>
                <c:pt idx="54">
                  <c:v>-5.3000000000000043</c:v>
                </c:pt>
                <c:pt idx="55">
                  <c:v>-7.8099999999999952</c:v>
                </c:pt>
                <c:pt idx="56">
                  <c:v>0</c:v>
                </c:pt>
                <c:pt idx="57">
                  <c:v>-8.4000000000000057</c:v>
                </c:pt>
                <c:pt idx="58">
                  <c:v>-6.1000000000000014</c:v>
                </c:pt>
                <c:pt idx="59">
                  <c:v>-14.200000000000003</c:v>
                </c:pt>
                <c:pt idx="60">
                  <c:v>-7.6999999999999957</c:v>
                </c:pt>
                <c:pt idx="61">
                  <c:v>-14.5</c:v>
                </c:pt>
                <c:pt idx="62">
                  <c:v>-3.8999999999999986</c:v>
                </c:pt>
                <c:pt idx="63">
                  <c:v>-1.3999999999999986</c:v>
                </c:pt>
                <c:pt idx="64">
                  <c:v>-5.1000000000000014</c:v>
                </c:pt>
                <c:pt idx="65">
                  <c:v>-6.8800000000000026</c:v>
                </c:pt>
                <c:pt idx="66">
                  <c:v>-15.599999999999998</c:v>
                </c:pt>
                <c:pt idx="67">
                  <c:v>-6.43</c:v>
                </c:pt>
                <c:pt idx="68">
                  <c:v>-9</c:v>
                </c:pt>
                <c:pt idx="69">
                  <c:v>-15.100000000000001</c:v>
                </c:pt>
                <c:pt idx="70">
                  <c:v>-29.299999999999997</c:v>
                </c:pt>
                <c:pt idx="71">
                  <c:v>-8.7999999999999972</c:v>
                </c:pt>
                <c:pt idx="72">
                  <c:v>-2.8999999999999986</c:v>
                </c:pt>
                <c:pt idx="73">
                  <c:v>-22.180000000000003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BD48-A95D-F0A0B1AFB529}"/>
            </c:ext>
          </c:extLst>
        </c:ser>
        <c:ser>
          <c:idx val="1"/>
          <c:order val="1"/>
          <c:tx>
            <c:v>Predicted Change</c:v>
          </c:tx>
          <c:spPr>
            <a:ln w="28575">
              <a:noFill/>
            </a:ln>
          </c:spPr>
          <c:xVal>
            <c:numRef>
              <c:f>'AltSq &amp; BVOSq Validation'!$D$2:$D$75</c:f>
              <c:numCache>
                <c:formatCode>General</c:formatCode>
                <c:ptCount val="74"/>
                <c:pt idx="0">
                  <c:v>2.4</c:v>
                </c:pt>
                <c:pt idx="1">
                  <c:v>2</c:v>
                </c:pt>
                <c:pt idx="2">
                  <c:v>4</c:v>
                </c:pt>
                <c:pt idx="3">
                  <c:v>4.4000000000000004</c:v>
                </c:pt>
                <c:pt idx="4">
                  <c:v>2.19</c:v>
                </c:pt>
                <c:pt idx="5">
                  <c:v>2.66</c:v>
                </c:pt>
                <c:pt idx="6">
                  <c:v>4</c:v>
                </c:pt>
                <c:pt idx="7">
                  <c:v>4</c:v>
                </c:pt>
                <c:pt idx="8">
                  <c:v>2.4</c:v>
                </c:pt>
                <c:pt idx="9">
                  <c:v>4</c:v>
                </c:pt>
                <c:pt idx="10">
                  <c:v>2.19</c:v>
                </c:pt>
                <c:pt idx="11">
                  <c:v>2.66</c:v>
                </c:pt>
                <c:pt idx="12">
                  <c:v>4.4000000000000004</c:v>
                </c:pt>
                <c:pt idx="13">
                  <c:v>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2.66</c:v>
                </c:pt>
                <c:pt idx="17">
                  <c:v>2.4</c:v>
                </c:pt>
                <c:pt idx="18">
                  <c:v>4.25</c:v>
                </c:pt>
                <c:pt idx="19">
                  <c:v>4</c:v>
                </c:pt>
                <c:pt idx="20">
                  <c:v>4.4000000000000004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4.25</c:v>
                </c:pt>
                <c:pt idx="25">
                  <c:v>4.4000000000000004</c:v>
                </c:pt>
                <c:pt idx="26">
                  <c:v>2.66</c:v>
                </c:pt>
                <c:pt idx="27">
                  <c:v>2.66</c:v>
                </c:pt>
                <c:pt idx="28">
                  <c:v>4.4000000000000004</c:v>
                </c:pt>
                <c:pt idx="29">
                  <c:v>4</c:v>
                </c:pt>
                <c:pt idx="30">
                  <c:v>4.25</c:v>
                </c:pt>
                <c:pt idx="31">
                  <c:v>4.25</c:v>
                </c:pt>
                <c:pt idx="32">
                  <c:v>4</c:v>
                </c:pt>
                <c:pt idx="33">
                  <c:v>2.66</c:v>
                </c:pt>
                <c:pt idx="34">
                  <c:v>2.4</c:v>
                </c:pt>
                <c:pt idx="35">
                  <c:v>2</c:v>
                </c:pt>
                <c:pt idx="36">
                  <c:v>2.66</c:v>
                </c:pt>
                <c:pt idx="37">
                  <c:v>2.19</c:v>
                </c:pt>
                <c:pt idx="38">
                  <c:v>4</c:v>
                </c:pt>
                <c:pt idx="39">
                  <c:v>2.66</c:v>
                </c:pt>
                <c:pt idx="40">
                  <c:v>2.66</c:v>
                </c:pt>
                <c:pt idx="41">
                  <c:v>2.4</c:v>
                </c:pt>
                <c:pt idx="42">
                  <c:v>4.4000000000000004</c:v>
                </c:pt>
                <c:pt idx="43">
                  <c:v>2.66</c:v>
                </c:pt>
                <c:pt idx="44">
                  <c:v>4</c:v>
                </c:pt>
                <c:pt idx="45">
                  <c:v>2.66</c:v>
                </c:pt>
                <c:pt idx="46">
                  <c:v>4.25</c:v>
                </c:pt>
                <c:pt idx="47">
                  <c:v>2.66</c:v>
                </c:pt>
                <c:pt idx="48">
                  <c:v>4</c:v>
                </c:pt>
                <c:pt idx="49">
                  <c:v>2.66</c:v>
                </c:pt>
                <c:pt idx="50">
                  <c:v>2.66</c:v>
                </c:pt>
                <c:pt idx="51">
                  <c:v>2.4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4.4000000000000004</c:v>
                </c:pt>
                <c:pt idx="59">
                  <c:v>2.4</c:v>
                </c:pt>
                <c:pt idx="60">
                  <c:v>2.66</c:v>
                </c:pt>
                <c:pt idx="61">
                  <c:v>2.4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4</c:v>
                </c:pt>
                <c:pt idx="66">
                  <c:v>4.4000000000000004</c:v>
                </c:pt>
                <c:pt idx="67">
                  <c:v>2.19</c:v>
                </c:pt>
                <c:pt idx="68">
                  <c:v>4.4000000000000004</c:v>
                </c:pt>
                <c:pt idx="69">
                  <c:v>2.66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2.66</c:v>
                </c:pt>
              </c:numCache>
            </c:numRef>
          </c:xVal>
          <c:yVal>
            <c:numRef>
              <c:f>'AltSq &amp; BVOSq Validation'!$F$2:$F$75</c:f>
              <c:numCache>
                <c:formatCode>General</c:formatCode>
                <c:ptCount val="74"/>
                <c:pt idx="0">
                  <c:v>-4.8961057920000153</c:v>
                </c:pt>
                <c:pt idx="1">
                  <c:v>-6.8508032570000106</c:v>
                </c:pt>
                <c:pt idx="2">
                  <c:v>-11.00219411092001</c:v>
                </c:pt>
                <c:pt idx="3">
                  <c:v>-12.094892889000002</c:v>
                </c:pt>
                <c:pt idx="4">
                  <c:v>-3.5908841024100076</c:v>
                </c:pt>
                <c:pt idx="5">
                  <c:v>-5.354869482359998</c:v>
                </c:pt>
                <c:pt idx="6">
                  <c:v>-16.213593780929997</c:v>
                </c:pt>
                <c:pt idx="7">
                  <c:v>-11.445735688770002</c:v>
                </c:pt>
                <c:pt idx="8">
                  <c:v>-9.2243448960000247</c:v>
                </c:pt>
                <c:pt idx="9">
                  <c:v>-12.56351390373</c:v>
                </c:pt>
                <c:pt idx="10">
                  <c:v>-2.9398115933100111</c:v>
                </c:pt>
                <c:pt idx="11">
                  <c:v>-4.0345101043600078</c:v>
                </c:pt>
                <c:pt idx="12">
                  <c:v>-10.927223721000008</c:v>
                </c:pt>
                <c:pt idx="13">
                  <c:v>-10.393266448000004</c:v>
                </c:pt>
                <c:pt idx="14">
                  <c:v>-8.6894874719999979</c:v>
                </c:pt>
                <c:pt idx="15">
                  <c:v>-13.259257776000009</c:v>
                </c:pt>
                <c:pt idx="16">
                  <c:v>-5.0561521925200053</c:v>
                </c:pt>
                <c:pt idx="17">
                  <c:v>-6.4907652209999958</c:v>
                </c:pt>
                <c:pt idx="18">
                  <c:v>-7.7251923267500011</c:v>
                </c:pt>
                <c:pt idx="19">
                  <c:v>-12.943992468000005</c:v>
                </c:pt>
                <c:pt idx="20">
                  <c:v>-12.912995964000002</c:v>
                </c:pt>
                <c:pt idx="21">
                  <c:v>-7.1462804505200106</c:v>
                </c:pt>
                <c:pt idx="22">
                  <c:v>-4.2479038141200087</c:v>
                </c:pt>
                <c:pt idx="23">
                  <c:v>-4.4859820125199992</c:v>
                </c:pt>
                <c:pt idx="24">
                  <c:v>-10.611246958250007</c:v>
                </c:pt>
                <c:pt idx="25">
                  <c:v>-10.245390089000006</c:v>
                </c:pt>
                <c:pt idx="26">
                  <c:v>-3.915818541720002</c:v>
                </c:pt>
                <c:pt idx="27">
                  <c:v>-4.3758169485199998</c:v>
                </c:pt>
                <c:pt idx="28">
                  <c:v>-8.2098635370000022</c:v>
                </c:pt>
                <c:pt idx="29">
                  <c:v>-15.838638956930016</c:v>
                </c:pt>
                <c:pt idx="30">
                  <c:v>-10.934146776749994</c:v>
                </c:pt>
                <c:pt idx="31">
                  <c:v>-7.5430040007500052</c:v>
                </c:pt>
                <c:pt idx="32">
                  <c:v>-14.800940411330005</c:v>
                </c:pt>
                <c:pt idx="33">
                  <c:v>-4.3758169485199998</c:v>
                </c:pt>
                <c:pt idx="34">
                  <c:v>-6.3613950720000112</c:v>
                </c:pt>
                <c:pt idx="35">
                  <c:v>-4.9311054520000086</c:v>
                </c:pt>
                <c:pt idx="36">
                  <c:v>-4.8779371106700102</c:v>
                </c:pt>
                <c:pt idx="37">
                  <c:v>-6.7749338901900069</c:v>
                </c:pt>
                <c:pt idx="38">
                  <c:v>-10.830885200000004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-5.7935954760000206</c:v>
                </c:pt>
                <c:pt idx="42">
                  <c:v>-17.243085689000015</c:v>
                </c:pt>
                <c:pt idx="43">
                  <c:v>-5.2472771729200032</c:v>
                </c:pt>
                <c:pt idx="44">
                  <c:v>-9.1116855191700026</c:v>
                </c:pt>
                <c:pt idx="45">
                  <c:v>-4.0057589459600003</c:v>
                </c:pt>
                <c:pt idx="46">
                  <c:v>-8.6756986682500017</c:v>
                </c:pt>
                <c:pt idx="47">
                  <c:v>-5.5490681709199992</c:v>
                </c:pt>
                <c:pt idx="48">
                  <c:v>-9.9378179970000087</c:v>
                </c:pt>
                <c:pt idx="49">
                  <c:v>-5.1648904333200036</c:v>
                </c:pt>
                <c:pt idx="50">
                  <c:v>-5.9159093357200083</c:v>
                </c:pt>
                <c:pt idx="51">
                  <c:v>-6.8031958920000131</c:v>
                </c:pt>
                <c:pt idx="52">
                  <c:v>-14.491961456000006</c:v>
                </c:pt>
                <c:pt idx="53">
                  <c:v>-11.063672075999996</c:v>
                </c:pt>
                <c:pt idx="54">
                  <c:v>-3.9407879477200036</c:v>
                </c:pt>
                <c:pt idx="55">
                  <c:v>-4.1163624002700079</c:v>
                </c:pt>
                <c:pt idx="56">
                  <c:v>-4.0705505849199968</c:v>
                </c:pt>
                <c:pt idx="57">
                  <c:v>-4.2189446705200035</c:v>
                </c:pt>
                <c:pt idx="58">
                  <c:v>-7.586936681000009</c:v>
                </c:pt>
                <c:pt idx="59">
                  <c:v>-8.4198447240000185</c:v>
                </c:pt>
                <c:pt idx="60">
                  <c:v>-3.8956216133200012</c:v>
                </c:pt>
                <c:pt idx="61">
                  <c:v>-8.7573845760000086</c:v>
                </c:pt>
                <c:pt idx="62">
                  <c:v>-5.0035945561200048</c:v>
                </c:pt>
                <c:pt idx="63">
                  <c:v>-5.334644375320007</c:v>
                </c:pt>
                <c:pt idx="64">
                  <c:v>-4.3945915265199993</c:v>
                </c:pt>
                <c:pt idx="65">
                  <c:v>-11.15106851933</c:v>
                </c:pt>
                <c:pt idx="66">
                  <c:v>-9.7483110520000071</c:v>
                </c:pt>
                <c:pt idx="67">
                  <c:v>-3.1828053989100069</c:v>
                </c:pt>
                <c:pt idx="68">
                  <c:v>-7.5731604570000055</c:v>
                </c:pt>
                <c:pt idx="69">
                  <c:v>-7.3261719937200116</c:v>
                </c:pt>
                <c:pt idx="70">
                  <c:v>-22.46696385600001</c:v>
                </c:pt>
                <c:pt idx="71">
                  <c:v>-7.752519737000009</c:v>
                </c:pt>
                <c:pt idx="72">
                  <c:v>-12.253079052000009</c:v>
                </c:pt>
                <c:pt idx="73">
                  <c:v>-6.2659148813200076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1-BD48-A95D-F0A0B1AF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01496"/>
        <c:axId val="243901888"/>
      </c:scatterChart>
      <c:valAx>
        <c:axId val="24390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901888"/>
        <c:crosses val="autoZero"/>
        <c:crossBetween val="midCat"/>
      </c:valAx>
      <c:valAx>
        <c:axId val="2439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01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1776027996496E-2"/>
          <c:y val="5.1400554097404488E-2"/>
          <c:w val="0.73838648293963249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'AltSq &amp; BVOSq Validation'!$H$1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'AltSq &amp; BVOSq Validation'!$F$2:$F$75</c:f>
              <c:numCache>
                <c:formatCode>General</c:formatCode>
                <c:ptCount val="74"/>
                <c:pt idx="0">
                  <c:v>-4.8961057920000153</c:v>
                </c:pt>
                <c:pt idx="1">
                  <c:v>-6.8508032570000106</c:v>
                </c:pt>
                <c:pt idx="2">
                  <c:v>-11.00219411092001</c:v>
                </c:pt>
                <c:pt idx="3">
                  <c:v>-12.094892889000002</c:v>
                </c:pt>
                <c:pt idx="4">
                  <c:v>-3.5908841024100076</c:v>
                </c:pt>
                <c:pt idx="5">
                  <c:v>-5.354869482359998</c:v>
                </c:pt>
                <c:pt idx="6">
                  <c:v>-16.213593780929997</c:v>
                </c:pt>
                <c:pt idx="7">
                  <c:v>-11.445735688770002</c:v>
                </c:pt>
                <c:pt idx="8">
                  <c:v>-9.2243448960000247</c:v>
                </c:pt>
                <c:pt idx="9">
                  <c:v>-12.56351390373</c:v>
                </c:pt>
                <c:pt idx="10">
                  <c:v>-2.9398115933100111</c:v>
                </c:pt>
                <c:pt idx="11">
                  <c:v>-4.0345101043600078</c:v>
                </c:pt>
                <c:pt idx="12">
                  <c:v>-10.927223721000008</c:v>
                </c:pt>
                <c:pt idx="13">
                  <c:v>-10.393266448000004</c:v>
                </c:pt>
                <c:pt idx="14">
                  <c:v>-8.6894874719999979</c:v>
                </c:pt>
                <c:pt idx="15">
                  <c:v>-13.259257776000009</c:v>
                </c:pt>
                <c:pt idx="16">
                  <c:v>-5.0561521925200053</c:v>
                </c:pt>
                <c:pt idx="17">
                  <c:v>-6.4907652209999958</c:v>
                </c:pt>
                <c:pt idx="18">
                  <c:v>-7.7251923267500011</c:v>
                </c:pt>
                <c:pt idx="19">
                  <c:v>-12.943992468000005</c:v>
                </c:pt>
                <c:pt idx="20">
                  <c:v>-12.912995964000002</c:v>
                </c:pt>
                <c:pt idx="21">
                  <c:v>-7.1462804505200106</c:v>
                </c:pt>
                <c:pt idx="22">
                  <c:v>-4.2479038141200087</c:v>
                </c:pt>
                <c:pt idx="23">
                  <c:v>-4.4859820125199992</c:v>
                </c:pt>
                <c:pt idx="24">
                  <c:v>-10.611246958250007</c:v>
                </c:pt>
                <c:pt idx="25">
                  <c:v>-10.245390089000006</c:v>
                </c:pt>
                <c:pt idx="26">
                  <c:v>-3.915818541720002</c:v>
                </c:pt>
                <c:pt idx="27">
                  <c:v>-4.3758169485199998</c:v>
                </c:pt>
                <c:pt idx="28">
                  <c:v>-8.2098635370000022</c:v>
                </c:pt>
                <c:pt idx="29">
                  <c:v>-15.838638956930016</c:v>
                </c:pt>
                <c:pt idx="30">
                  <c:v>-10.934146776749994</c:v>
                </c:pt>
                <c:pt idx="31">
                  <c:v>-7.5430040007500052</c:v>
                </c:pt>
                <c:pt idx="32">
                  <c:v>-14.800940411330005</c:v>
                </c:pt>
                <c:pt idx="33">
                  <c:v>-4.3758169485199998</c:v>
                </c:pt>
                <c:pt idx="34">
                  <c:v>-6.3613950720000112</c:v>
                </c:pt>
                <c:pt idx="35">
                  <c:v>-4.9311054520000086</c:v>
                </c:pt>
                <c:pt idx="36">
                  <c:v>-4.8779371106700102</c:v>
                </c:pt>
                <c:pt idx="37">
                  <c:v>-6.7749338901900069</c:v>
                </c:pt>
                <c:pt idx="38">
                  <c:v>-10.830885200000004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-5.7935954760000206</c:v>
                </c:pt>
                <c:pt idx="42">
                  <c:v>-17.243085689000015</c:v>
                </c:pt>
                <c:pt idx="43">
                  <c:v>-5.2472771729200032</c:v>
                </c:pt>
                <c:pt idx="44">
                  <c:v>-9.1116855191700026</c:v>
                </c:pt>
                <c:pt idx="45">
                  <c:v>-4.0057589459600003</c:v>
                </c:pt>
                <c:pt idx="46">
                  <c:v>-8.6756986682500017</c:v>
                </c:pt>
                <c:pt idx="47">
                  <c:v>-5.5490681709199992</c:v>
                </c:pt>
                <c:pt idx="48">
                  <c:v>-9.9378179970000087</c:v>
                </c:pt>
                <c:pt idx="49">
                  <c:v>-5.1648904333200036</c:v>
                </c:pt>
                <c:pt idx="50">
                  <c:v>-5.9159093357200083</c:v>
                </c:pt>
                <c:pt idx="51">
                  <c:v>-6.8031958920000131</c:v>
                </c:pt>
                <c:pt idx="52">
                  <c:v>-14.491961456000006</c:v>
                </c:pt>
                <c:pt idx="53">
                  <c:v>-11.063672075999996</c:v>
                </c:pt>
                <c:pt idx="54">
                  <c:v>-3.9407879477200036</c:v>
                </c:pt>
                <c:pt idx="55">
                  <c:v>-4.1163624002700079</c:v>
                </c:pt>
                <c:pt idx="56">
                  <c:v>-4.0705505849199968</c:v>
                </c:pt>
                <c:pt idx="57">
                  <c:v>-4.2189446705200035</c:v>
                </c:pt>
                <c:pt idx="58">
                  <c:v>-7.586936681000009</c:v>
                </c:pt>
                <c:pt idx="59">
                  <c:v>-8.4198447240000185</c:v>
                </c:pt>
                <c:pt idx="60">
                  <c:v>-3.8956216133200012</c:v>
                </c:pt>
                <c:pt idx="61">
                  <c:v>-8.7573845760000086</c:v>
                </c:pt>
                <c:pt idx="62">
                  <c:v>-5.0035945561200048</c:v>
                </c:pt>
                <c:pt idx="63">
                  <c:v>-5.334644375320007</c:v>
                </c:pt>
                <c:pt idx="64">
                  <c:v>-4.3945915265199993</c:v>
                </c:pt>
                <c:pt idx="65">
                  <c:v>-11.15106851933</c:v>
                </c:pt>
                <c:pt idx="66">
                  <c:v>-9.7483110520000071</c:v>
                </c:pt>
                <c:pt idx="67">
                  <c:v>-3.1828053989100069</c:v>
                </c:pt>
                <c:pt idx="68">
                  <c:v>-7.5731604570000055</c:v>
                </c:pt>
                <c:pt idx="69">
                  <c:v>-7.3261719937200116</c:v>
                </c:pt>
                <c:pt idx="70">
                  <c:v>-22.46696385600001</c:v>
                </c:pt>
                <c:pt idx="71">
                  <c:v>-7.752519737000009</c:v>
                </c:pt>
                <c:pt idx="72">
                  <c:v>-12.253079052000009</c:v>
                </c:pt>
                <c:pt idx="73">
                  <c:v>-6.2659148813200076</c:v>
                </c:pt>
              </c:numCache>
            </c:numRef>
          </c:xVal>
          <c:yVal>
            <c:numRef>
              <c:f>'AltSq &amp; BVOSq Validation'!$H$2:$H$75</c:f>
              <c:numCache>
                <c:formatCode>General</c:formatCode>
                <c:ptCount val="74"/>
                <c:pt idx="0">
                  <c:v>1.3038942079999876</c:v>
                </c:pt>
                <c:pt idx="1">
                  <c:v>0.94919674299998658</c:v>
                </c:pt>
                <c:pt idx="2">
                  <c:v>1.057805889079992</c:v>
                </c:pt>
                <c:pt idx="3">
                  <c:v>1.4051071109999977</c:v>
                </c:pt>
                <c:pt idx="4">
                  <c:v>-3.1608841024100078</c:v>
                </c:pt>
                <c:pt idx="5">
                  <c:v>-7.6648694823600003</c:v>
                </c:pt>
                <c:pt idx="6">
                  <c:v>1.3564062190700028</c:v>
                </c:pt>
                <c:pt idx="7">
                  <c:v>0.49426431122999581</c:v>
                </c:pt>
                <c:pt idx="8">
                  <c:v>1.3756551039999767</c:v>
                </c:pt>
                <c:pt idx="9">
                  <c:v>0.36648609627000006</c:v>
                </c:pt>
                <c:pt idx="10">
                  <c:v>-1.0398115933100125</c:v>
                </c:pt>
                <c:pt idx="11">
                  <c:v>-1.2445101043600086</c:v>
                </c:pt>
                <c:pt idx="12">
                  <c:v>1.8727762789999893</c:v>
                </c:pt>
                <c:pt idx="13">
                  <c:v>-1.6932664480000081</c:v>
                </c:pt>
                <c:pt idx="14">
                  <c:v>0.31051252800000206</c:v>
                </c:pt>
                <c:pt idx="15">
                  <c:v>2.4407422239999867</c:v>
                </c:pt>
                <c:pt idx="16">
                  <c:v>-5.0561521925200053</c:v>
                </c:pt>
                <c:pt idx="17">
                  <c:v>0.10923477899999856</c:v>
                </c:pt>
                <c:pt idx="18">
                  <c:v>-3.2251923267500011</c:v>
                </c:pt>
                <c:pt idx="19">
                  <c:v>2.6860075319999908</c:v>
                </c:pt>
                <c:pt idx="20">
                  <c:v>2.7870040360000008</c:v>
                </c:pt>
                <c:pt idx="21">
                  <c:v>-0.24628045052000491</c:v>
                </c:pt>
                <c:pt idx="22">
                  <c:v>1.7520961858799913</c:v>
                </c:pt>
                <c:pt idx="23">
                  <c:v>-2.9859820125199992</c:v>
                </c:pt>
                <c:pt idx="24">
                  <c:v>-0.81124695825000259</c:v>
                </c:pt>
                <c:pt idx="25">
                  <c:v>-1.245390089000006</c:v>
                </c:pt>
                <c:pt idx="26">
                  <c:v>-3.915818541720002</c:v>
                </c:pt>
                <c:pt idx="27">
                  <c:v>2.314183051480005</c:v>
                </c:pt>
                <c:pt idx="28">
                  <c:v>0.39013646299999571</c:v>
                </c:pt>
                <c:pt idx="29">
                  <c:v>2.7613610430699858</c:v>
                </c:pt>
                <c:pt idx="30">
                  <c:v>-1.0341467767499957</c:v>
                </c:pt>
                <c:pt idx="31">
                  <c:v>-0.2430040007500045</c:v>
                </c:pt>
                <c:pt idx="32">
                  <c:v>-1.1809404113300008</c:v>
                </c:pt>
                <c:pt idx="33">
                  <c:v>2.6241830514800002</c:v>
                </c:pt>
                <c:pt idx="34">
                  <c:v>3.6386049279999888</c:v>
                </c:pt>
                <c:pt idx="35">
                  <c:v>-0.83110545200000718</c:v>
                </c:pt>
                <c:pt idx="36">
                  <c:v>-1.5079371106700128</c:v>
                </c:pt>
                <c:pt idx="37">
                  <c:v>-7.6649338901900075</c:v>
                </c:pt>
                <c:pt idx="38">
                  <c:v>-1.3708852000000036</c:v>
                </c:pt>
                <c:pt idx="39">
                  <c:v>-3.8873804793200035</c:v>
                </c:pt>
                <c:pt idx="40">
                  <c:v>-3.8873804793200035</c:v>
                </c:pt>
                <c:pt idx="41">
                  <c:v>-1.1935954760000191</c:v>
                </c:pt>
                <c:pt idx="42">
                  <c:v>3.6569143109999906</c:v>
                </c:pt>
                <c:pt idx="43">
                  <c:v>-1.7472771729200032</c:v>
                </c:pt>
                <c:pt idx="44">
                  <c:v>3.6483144808300025</c:v>
                </c:pt>
                <c:pt idx="45">
                  <c:v>-3.4657589459600011</c:v>
                </c:pt>
                <c:pt idx="46">
                  <c:v>2.9243013317499962</c:v>
                </c:pt>
                <c:pt idx="47">
                  <c:v>-2.0490681709199992</c:v>
                </c:pt>
                <c:pt idx="48">
                  <c:v>-2.3478179970000053</c:v>
                </c:pt>
                <c:pt idx="49">
                  <c:v>-3.0648904333200022</c:v>
                </c:pt>
                <c:pt idx="50">
                  <c:v>-2.3159093357200069</c:v>
                </c:pt>
                <c:pt idx="51">
                  <c:v>-2.3031958920000131</c:v>
                </c:pt>
                <c:pt idx="52">
                  <c:v>4.908038543999993</c:v>
                </c:pt>
                <c:pt idx="53">
                  <c:v>-2.7636720759999918</c:v>
                </c:pt>
                <c:pt idx="54">
                  <c:v>1.3592120522800006</c:v>
                </c:pt>
                <c:pt idx="55">
                  <c:v>3.6936375997299873</c:v>
                </c:pt>
                <c:pt idx="56">
                  <c:v>-4.0705505849199968</c:v>
                </c:pt>
                <c:pt idx="57">
                  <c:v>4.1810553294800021</c:v>
                </c:pt>
                <c:pt idx="58">
                  <c:v>-1.4869366810000075</c:v>
                </c:pt>
                <c:pt idx="59">
                  <c:v>5.7801552759999844</c:v>
                </c:pt>
                <c:pt idx="60">
                  <c:v>3.8043783866799945</c:v>
                </c:pt>
                <c:pt idx="61">
                  <c:v>5.7426154239999914</c:v>
                </c:pt>
                <c:pt idx="62">
                  <c:v>-1.1035945561200062</c:v>
                </c:pt>
                <c:pt idx="63">
                  <c:v>-3.9346443753200084</c:v>
                </c:pt>
                <c:pt idx="64">
                  <c:v>0.70540847348000213</c:v>
                </c:pt>
                <c:pt idx="65">
                  <c:v>-4.2710685193299973</c:v>
                </c:pt>
                <c:pt idx="66">
                  <c:v>5.8516889479999907</c:v>
                </c:pt>
                <c:pt idx="67">
                  <c:v>3.2471946010899928</c:v>
                </c:pt>
                <c:pt idx="68">
                  <c:v>1.4268395429999945</c:v>
                </c:pt>
                <c:pt idx="69">
                  <c:v>7.7738280062799898</c:v>
                </c:pt>
                <c:pt idx="70">
                  <c:v>6.8330361439999869</c:v>
                </c:pt>
                <c:pt idx="71">
                  <c:v>1.0474802629999882</c:v>
                </c:pt>
                <c:pt idx="72">
                  <c:v>-9.3530790520000107</c:v>
                </c:pt>
                <c:pt idx="73">
                  <c:v>15.914085118679996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3749-98BC-F4A2D253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52944"/>
        <c:axId val="244653336"/>
      </c:scatterChart>
      <c:valAx>
        <c:axId val="2446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Predicted Change in VO2max (</a:t>
                </a:r>
                <a:r>
                  <a:rPr lang="en-CA">
                    <a:latin typeface="Calibri"/>
                  </a:rPr>
                  <a:t>Ŷ</a:t>
                </a:r>
                <a:r>
                  <a:rPr lang="en-CA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244653336"/>
        <c:crosses val="autoZero"/>
        <c:crossBetween val="midCat"/>
      </c:valAx>
      <c:valAx>
        <c:axId val="244653336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Residual (Ŷ-Y)</a:t>
                </a:r>
              </a:p>
            </c:rich>
          </c:tx>
          <c:layout>
            <c:manualLayout>
              <c:xMode val="edge"/>
              <c:yMode val="edge"/>
              <c:x val="0.9263055555555556"/>
              <c:y val="0.20281423155438899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 w="25400">
            <a:solidFill>
              <a:sysClr val="windowText" lastClr="000000"/>
            </a:solidFill>
          </a:ln>
        </c:spPr>
        <c:crossAx val="244652944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011844673262"/>
          <c:y val="0.21388076490438696"/>
          <c:w val="0.64048825627565786"/>
          <c:h val="0.66479940007499061"/>
        </c:manualLayout>
      </c:layout>
      <c:bubbleChart>
        <c:varyColors val="0"/>
        <c:ser>
          <c:idx val="0"/>
          <c:order val="0"/>
          <c:tx>
            <c:v>&lt;40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MetaData!$L$2:$L$6</c:f>
              <c:numCache>
                <c:formatCode>General</c:formatCode>
                <c:ptCount val="5"/>
                <c:pt idx="0">
                  <c:v>1</c:v>
                </c:pt>
                <c:pt idx="1">
                  <c:v>2.2000000000000002</c:v>
                </c:pt>
                <c:pt idx="2">
                  <c:v>4</c:v>
                </c:pt>
                <c:pt idx="3">
                  <c:v>2.7</c:v>
                </c:pt>
                <c:pt idx="4">
                  <c:v>2.4</c:v>
                </c:pt>
              </c:numCache>
            </c:numRef>
          </c:xVal>
          <c:yVal>
            <c:numRef>
              <c:f>MetaData!$N$2:$N$6</c:f>
              <c:numCache>
                <c:formatCode>General</c:formatCode>
                <c:ptCount val="5"/>
                <c:pt idx="0">
                  <c:v>-1.7</c:v>
                </c:pt>
                <c:pt idx="1">
                  <c:v>-1.75</c:v>
                </c:pt>
                <c:pt idx="2">
                  <c:v>-6.3</c:v>
                </c:pt>
                <c:pt idx="3">
                  <c:v>-3.8</c:v>
                </c:pt>
                <c:pt idx="4">
                  <c:v>-3.35</c:v>
                </c:pt>
              </c:numCache>
            </c:numRef>
          </c:yVal>
          <c:bubbleSize>
            <c:numRef>
              <c:f>MetaData!$V$2:$V$6</c:f>
              <c:numCache>
                <c:formatCode>General</c:formatCode>
                <c:ptCount val="5"/>
                <c:pt idx="0">
                  <c:v>4.2054028555310241</c:v>
                </c:pt>
                <c:pt idx="1">
                  <c:v>3.7859061006498629</c:v>
                </c:pt>
                <c:pt idx="2">
                  <c:v>4.2199120605361191</c:v>
                </c:pt>
                <c:pt idx="3">
                  <c:v>4.6874838709327715</c:v>
                </c:pt>
                <c:pt idx="4">
                  <c:v>6.263396972021277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67-D146-BD0A-C440419A2718}"/>
            </c:ext>
          </c:extLst>
        </c:ser>
        <c:ser>
          <c:idx val="2"/>
          <c:order val="1"/>
          <c:tx>
            <c:v>41-50</c:v>
          </c:tx>
          <c:spPr>
            <a:solidFill>
              <a:schemeClr val="accent2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MetaData!$L$15:$L$58</c:f>
              <c:numCache>
                <c:formatCode>General</c:formatCode>
                <c:ptCount val="44"/>
                <c:pt idx="0">
                  <c:v>4.0999999999999996</c:v>
                </c:pt>
                <c:pt idx="1">
                  <c:v>2.7</c:v>
                </c:pt>
                <c:pt idx="2">
                  <c:v>4.4000000000000004</c:v>
                </c:pt>
                <c:pt idx="3">
                  <c:v>5.7</c:v>
                </c:pt>
                <c:pt idx="4">
                  <c:v>1.6</c:v>
                </c:pt>
                <c:pt idx="5">
                  <c:v>4.3</c:v>
                </c:pt>
                <c:pt idx="6">
                  <c:v>4.3</c:v>
                </c:pt>
                <c:pt idx="7">
                  <c:v>2.5</c:v>
                </c:pt>
                <c:pt idx="8">
                  <c:v>1</c:v>
                </c:pt>
                <c:pt idx="9">
                  <c:v>2.5</c:v>
                </c:pt>
                <c:pt idx="10">
                  <c:v>4.0999999999999996</c:v>
                </c:pt>
                <c:pt idx="11">
                  <c:v>4.8</c:v>
                </c:pt>
                <c:pt idx="12">
                  <c:v>3</c:v>
                </c:pt>
                <c:pt idx="13">
                  <c:v>2.7</c:v>
                </c:pt>
                <c:pt idx="14">
                  <c:v>2.5</c:v>
                </c:pt>
                <c:pt idx="15">
                  <c:v>4.3</c:v>
                </c:pt>
                <c:pt idx="16">
                  <c:v>5.6</c:v>
                </c:pt>
                <c:pt idx="17">
                  <c:v>3</c:v>
                </c:pt>
                <c:pt idx="18">
                  <c:v>4.3</c:v>
                </c:pt>
                <c:pt idx="19">
                  <c:v>4.2</c:v>
                </c:pt>
                <c:pt idx="20">
                  <c:v>2.7</c:v>
                </c:pt>
                <c:pt idx="21">
                  <c:v>3.7</c:v>
                </c:pt>
                <c:pt idx="22">
                  <c:v>2.1</c:v>
                </c:pt>
                <c:pt idx="23">
                  <c:v>3</c:v>
                </c:pt>
                <c:pt idx="24">
                  <c:v>1</c:v>
                </c:pt>
                <c:pt idx="25">
                  <c:v>4.3</c:v>
                </c:pt>
                <c:pt idx="26">
                  <c:v>4.3</c:v>
                </c:pt>
                <c:pt idx="27">
                  <c:v>1.7</c:v>
                </c:pt>
                <c:pt idx="28">
                  <c:v>4.3</c:v>
                </c:pt>
                <c:pt idx="29">
                  <c:v>4.5</c:v>
                </c:pt>
                <c:pt idx="30">
                  <c:v>0.9</c:v>
                </c:pt>
                <c:pt idx="31">
                  <c:v>5.4</c:v>
                </c:pt>
                <c:pt idx="32">
                  <c:v>3.6</c:v>
                </c:pt>
                <c:pt idx="33">
                  <c:v>5.4</c:v>
                </c:pt>
                <c:pt idx="34">
                  <c:v>0.9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4.2</c:v>
                </c:pt>
                <c:pt idx="38">
                  <c:v>3.6</c:v>
                </c:pt>
                <c:pt idx="39">
                  <c:v>1.5</c:v>
                </c:pt>
                <c:pt idx="40">
                  <c:v>3.3</c:v>
                </c:pt>
                <c:pt idx="41">
                  <c:v>4.3</c:v>
                </c:pt>
                <c:pt idx="42">
                  <c:v>5.4</c:v>
                </c:pt>
                <c:pt idx="43">
                  <c:v>5.7</c:v>
                </c:pt>
              </c:numCache>
            </c:numRef>
          </c:xVal>
          <c:yVal>
            <c:numRef>
              <c:f>MetaData!$N$15:$N$58</c:f>
              <c:numCache>
                <c:formatCode>General</c:formatCode>
                <c:ptCount val="44"/>
                <c:pt idx="0">
                  <c:v>-10</c:v>
                </c:pt>
                <c:pt idx="1">
                  <c:v>-3</c:v>
                </c:pt>
                <c:pt idx="2">
                  <c:v>-12.2</c:v>
                </c:pt>
                <c:pt idx="3">
                  <c:v>-14.1</c:v>
                </c:pt>
                <c:pt idx="4">
                  <c:v>-3</c:v>
                </c:pt>
                <c:pt idx="5">
                  <c:v>-6.6</c:v>
                </c:pt>
                <c:pt idx="6">
                  <c:v>-7.8</c:v>
                </c:pt>
                <c:pt idx="7">
                  <c:v>-5.03</c:v>
                </c:pt>
                <c:pt idx="8">
                  <c:v>-1.3</c:v>
                </c:pt>
                <c:pt idx="9">
                  <c:v>-5.6</c:v>
                </c:pt>
                <c:pt idx="10">
                  <c:v>-11.7</c:v>
                </c:pt>
                <c:pt idx="11">
                  <c:v>-15.2</c:v>
                </c:pt>
                <c:pt idx="12">
                  <c:v>-5.5</c:v>
                </c:pt>
                <c:pt idx="13">
                  <c:v>-5.68</c:v>
                </c:pt>
                <c:pt idx="14">
                  <c:v>-2.5</c:v>
                </c:pt>
                <c:pt idx="15">
                  <c:v>-12.100000000000001</c:v>
                </c:pt>
                <c:pt idx="16">
                  <c:v>-20</c:v>
                </c:pt>
                <c:pt idx="17">
                  <c:v>-4.5999999999999996</c:v>
                </c:pt>
                <c:pt idx="18">
                  <c:v>-8.1999999999999993</c:v>
                </c:pt>
                <c:pt idx="19">
                  <c:v>-8.6</c:v>
                </c:pt>
                <c:pt idx="20">
                  <c:v>-5.0999999999999996</c:v>
                </c:pt>
                <c:pt idx="21">
                  <c:v>-7.6</c:v>
                </c:pt>
                <c:pt idx="22">
                  <c:v>-4.62</c:v>
                </c:pt>
                <c:pt idx="23">
                  <c:v>-4.2</c:v>
                </c:pt>
                <c:pt idx="24">
                  <c:v>-0.8</c:v>
                </c:pt>
                <c:pt idx="25">
                  <c:v>-12.1</c:v>
                </c:pt>
                <c:pt idx="26">
                  <c:v>-13.5</c:v>
                </c:pt>
                <c:pt idx="27">
                  <c:v>-3.85</c:v>
                </c:pt>
                <c:pt idx="28">
                  <c:v>-12</c:v>
                </c:pt>
                <c:pt idx="29">
                  <c:v>-15</c:v>
                </c:pt>
                <c:pt idx="30">
                  <c:v>-1.1599999999999999</c:v>
                </c:pt>
                <c:pt idx="31">
                  <c:v>-18.3</c:v>
                </c:pt>
                <c:pt idx="32">
                  <c:v>-9.7200000000000006</c:v>
                </c:pt>
                <c:pt idx="33">
                  <c:v>-17.600000000000001</c:v>
                </c:pt>
                <c:pt idx="34">
                  <c:v>-1.1000000000000001</c:v>
                </c:pt>
                <c:pt idx="35">
                  <c:v>-9.6999999999999993</c:v>
                </c:pt>
                <c:pt idx="36">
                  <c:v>-13.3</c:v>
                </c:pt>
                <c:pt idx="37">
                  <c:v>-20.100000000000001</c:v>
                </c:pt>
                <c:pt idx="38">
                  <c:v>-7.2</c:v>
                </c:pt>
                <c:pt idx="39">
                  <c:v>-2.7</c:v>
                </c:pt>
                <c:pt idx="40">
                  <c:v>-6.97</c:v>
                </c:pt>
                <c:pt idx="41">
                  <c:v>-12.95</c:v>
                </c:pt>
                <c:pt idx="42">
                  <c:v>-19.7</c:v>
                </c:pt>
                <c:pt idx="43">
                  <c:v>-19.399999999999999</c:v>
                </c:pt>
              </c:numCache>
            </c:numRef>
          </c:yVal>
          <c:bubbleSize>
            <c:numRef>
              <c:f>MetaData!$V$15:$V$58</c:f>
              <c:numCache>
                <c:formatCode>General</c:formatCode>
                <c:ptCount val="44"/>
                <c:pt idx="0">
                  <c:v>2.1537446193929579</c:v>
                </c:pt>
                <c:pt idx="1">
                  <c:v>4.7442305755642389</c:v>
                </c:pt>
                <c:pt idx="2">
                  <c:v>3.1585202437945781</c:v>
                </c:pt>
                <c:pt idx="3">
                  <c:v>1.0359778519866545</c:v>
                </c:pt>
                <c:pt idx="4">
                  <c:v>3.6870467968371816</c:v>
                </c:pt>
                <c:pt idx="5">
                  <c:v>2.7608611878875995</c:v>
                </c:pt>
                <c:pt idx="6">
                  <c:v>3.4835636930388514</c:v>
                </c:pt>
                <c:pt idx="7">
                  <c:v>3.9379391750012802</c:v>
                </c:pt>
                <c:pt idx="8">
                  <c:v>4.4494785861675217</c:v>
                </c:pt>
                <c:pt idx="9">
                  <c:v>5.0178751728441329</c:v>
                </c:pt>
                <c:pt idx="10">
                  <c:v>1.8321284065200751</c:v>
                </c:pt>
                <c:pt idx="11">
                  <c:v>2.5841713410580116</c:v>
                </c:pt>
                <c:pt idx="12">
                  <c:v>3.4478447491626509</c:v>
                </c:pt>
                <c:pt idx="13">
                  <c:v>3.8087029963060277</c:v>
                </c:pt>
                <c:pt idx="14">
                  <c:v>3.0792093228965527</c:v>
                </c:pt>
                <c:pt idx="15">
                  <c:v>1.5157135469285563</c:v>
                </c:pt>
                <c:pt idx="16">
                  <c:v>3.1439972400573217</c:v>
                </c:pt>
                <c:pt idx="17">
                  <c:v>2.7286368939670917</c:v>
                </c:pt>
                <c:pt idx="18">
                  <c:v>2.2643207109943218</c:v>
                </c:pt>
                <c:pt idx="19">
                  <c:v>3.2432724512857587</c:v>
                </c:pt>
                <c:pt idx="20">
                  <c:v>4.1999036879030465</c:v>
                </c:pt>
                <c:pt idx="21">
                  <c:v>3.4920234091910252</c:v>
                </c:pt>
                <c:pt idx="22">
                  <c:v>3.7328037385518322</c:v>
                </c:pt>
                <c:pt idx="23">
                  <c:v>4.1030674315727707</c:v>
                </c:pt>
                <c:pt idx="24">
                  <c:v>4.0774662009146105</c:v>
                </c:pt>
                <c:pt idx="25">
                  <c:v>3.0075414588458322</c:v>
                </c:pt>
                <c:pt idx="26">
                  <c:v>1.6842678065593253</c:v>
                </c:pt>
                <c:pt idx="27">
                  <c:v>4.0933642707734617</c:v>
                </c:pt>
                <c:pt idx="28">
                  <c:v>3.0957449161248092</c:v>
                </c:pt>
                <c:pt idx="29">
                  <c:v>3.2059723580124411</c:v>
                </c:pt>
                <c:pt idx="30">
                  <c:v>5.5331371830308864</c:v>
                </c:pt>
                <c:pt idx="31">
                  <c:v>1.4912989793783602</c:v>
                </c:pt>
                <c:pt idx="32">
                  <c:v>2.8516462514707075</c:v>
                </c:pt>
                <c:pt idx="33">
                  <c:v>2.3717641257729976</c:v>
                </c:pt>
                <c:pt idx="34">
                  <c:v>4.4757961747226034</c:v>
                </c:pt>
                <c:pt idx="35">
                  <c:v>3.7472879444105085</c:v>
                </c:pt>
                <c:pt idx="36">
                  <c:v>2.4487951786160607</c:v>
                </c:pt>
                <c:pt idx="37">
                  <c:v>0.83159200033965319</c:v>
                </c:pt>
                <c:pt idx="38">
                  <c:v>4.2831263688504482</c:v>
                </c:pt>
                <c:pt idx="39">
                  <c:v>3.4033863821815342</c:v>
                </c:pt>
                <c:pt idx="40">
                  <c:v>5.0446836100586685</c:v>
                </c:pt>
                <c:pt idx="41">
                  <c:v>2.7500929331195327</c:v>
                </c:pt>
                <c:pt idx="42">
                  <c:v>2.0638597182305354</c:v>
                </c:pt>
                <c:pt idx="43">
                  <c:v>1.5051748120397019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B67-D146-BD0A-C440419A2718}"/>
            </c:ext>
          </c:extLst>
        </c:ser>
        <c:ser>
          <c:idx val="3"/>
          <c:order val="2"/>
          <c:tx>
            <c:v>51-60</c:v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MetaData!$L$59:$L$87</c:f>
              <c:numCache>
                <c:formatCode>General</c:formatCode>
                <c:ptCount val="29"/>
                <c:pt idx="0">
                  <c:v>4.3</c:v>
                </c:pt>
                <c:pt idx="1">
                  <c:v>3.2</c:v>
                </c:pt>
                <c:pt idx="2">
                  <c:v>0.7</c:v>
                </c:pt>
                <c:pt idx="3">
                  <c:v>5</c:v>
                </c:pt>
                <c:pt idx="4">
                  <c:v>4</c:v>
                </c:pt>
                <c:pt idx="5">
                  <c:v>3.3</c:v>
                </c:pt>
                <c:pt idx="6">
                  <c:v>4</c:v>
                </c:pt>
                <c:pt idx="7">
                  <c:v>5.2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5.3</c:v>
                </c:pt>
                <c:pt idx="12">
                  <c:v>3</c:v>
                </c:pt>
                <c:pt idx="13">
                  <c:v>4.8</c:v>
                </c:pt>
                <c:pt idx="14">
                  <c:v>4.8</c:v>
                </c:pt>
                <c:pt idx="15">
                  <c:v>0.9</c:v>
                </c:pt>
                <c:pt idx="16">
                  <c:v>4.3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3.2</c:v>
                </c:pt>
                <c:pt idx="21">
                  <c:v>2.4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2.5</c:v>
                </c:pt>
                <c:pt idx="27">
                  <c:v>4</c:v>
                </c:pt>
                <c:pt idx="28">
                  <c:v>0.9</c:v>
                </c:pt>
              </c:numCache>
            </c:numRef>
          </c:xVal>
          <c:yVal>
            <c:numRef>
              <c:f>MetaData!$N$59:$N$87</c:f>
              <c:numCache>
                <c:formatCode>General</c:formatCode>
                <c:ptCount val="29"/>
                <c:pt idx="0">
                  <c:v>-15.3</c:v>
                </c:pt>
                <c:pt idx="1">
                  <c:v>-7.47</c:v>
                </c:pt>
                <c:pt idx="2">
                  <c:v>-2.5</c:v>
                </c:pt>
                <c:pt idx="3">
                  <c:v>-12.700000000000003</c:v>
                </c:pt>
                <c:pt idx="4">
                  <c:v>-12.68</c:v>
                </c:pt>
                <c:pt idx="5">
                  <c:v>-7</c:v>
                </c:pt>
                <c:pt idx="6">
                  <c:v>-14.71</c:v>
                </c:pt>
                <c:pt idx="7">
                  <c:v>-21.5</c:v>
                </c:pt>
                <c:pt idx="8">
                  <c:v>-6.0999999999999943</c:v>
                </c:pt>
                <c:pt idx="9">
                  <c:v>-9.8000000000000007</c:v>
                </c:pt>
                <c:pt idx="10">
                  <c:v>-6.6000000000000014</c:v>
                </c:pt>
                <c:pt idx="11">
                  <c:v>-25.9</c:v>
                </c:pt>
                <c:pt idx="12">
                  <c:v>-9.6999999999999993</c:v>
                </c:pt>
                <c:pt idx="13">
                  <c:v>-21.1</c:v>
                </c:pt>
                <c:pt idx="14">
                  <c:v>-19.7</c:v>
                </c:pt>
                <c:pt idx="15">
                  <c:v>-2.35</c:v>
                </c:pt>
                <c:pt idx="16">
                  <c:v>-15.7</c:v>
                </c:pt>
                <c:pt idx="17">
                  <c:v>-4.3</c:v>
                </c:pt>
                <c:pt idx="18">
                  <c:v>-1.9</c:v>
                </c:pt>
                <c:pt idx="19">
                  <c:v>-5.8999999999999986</c:v>
                </c:pt>
                <c:pt idx="20">
                  <c:v>-4.8</c:v>
                </c:pt>
                <c:pt idx="21">
                  <c:v>-8.9</c:v>
                </c:pt>
                <c:pt idx="22">
                  <c:v>-10.8</c:v>
                </c:pt>
                <c:pt idx="23">
                  <c:v>-10.5</c:v>
                </c:pt>
                <c:pt idx="24">
                  <c:v>-10.200000000000003</c:v>
                </c:pt>
                <c:pt idx="25">
                  <c:v>-6.4</c:v>
                </c:pt>
                <c:pt idx="26">
                  <c:v>-11</c:v>
                </c:pt>
                <c:pt idx="27">
                  <c:v>-16.600000000000001</c:v>
                </c:pt>
                <c:pt idx="28">
                  <c:v>-1.83</c:v>
                </c:pt>
              </c:numCache>
            </c:numRef>
          </c:yVal>
          <c:bubbleSize>
            <c:numRef>
              <c:f>MetaData!$V$59:$V$87</c:f>
              <c:numCache>
                <c:formatCode>General</c:formatCode>
                <c:ptCount val="29"/>
                <c:pt idx="0">
                  <c:v>1.5345667355621848</c:v>
                </c:pt>
                <c:pt idx="1">
                  <c:v>3.1774991737990379</c:v>
                </c:pt>
                <c:pt idx="2">
                  <c:v>4.5338519368129626</c:v>
                </c:pt>
                <c:pt idx="3">
                  <c:v>2.9482822389546461</c:v>
                </c:pt>
                <c:pt idx="4">
                  <c:v>1.6689384311597195</c:v>
                </c:pt>
                <c:pt idx="5">
                  <c:v>2.7618137975894044</c:v>
                </c:pt>
                <c:pt idx="6">
                  <c:v>1.9382542921948112</c:v>
                </c:pt>
                <c:pt idx="7">
                  <c:v>3.2328223343860221</c:v>
                </c:pt>
                <c:pt idx="8">
                  <c:v>3.8814022715531791</c:v>
                </c:pt>
                <c:pt idx="9">
                  <c:v>0.71297805511393209</c:v>
                </c:pt>
                <c:pt idx="10">
                  <c:v>3.6564529322564439</c:v>
                </c:pt>
                <c:pt idx="11">
                  <c:v>1.8242912118302101</c:v>
                </c:pt>
                <c:pt idx="12">
                  <c:v>2.189979317330025</c:v>
                </c:pt>
                <c:pt idx="13">
                  <c:v>1.4534383660089374</c:v>
                </c:pt>
                <c:pt idx="14">
                  <c:v>0.66958981256911509</c:v>
                </c:pt>
                <c:pt idx="15">
                  <c:v>5.511074417301927</c:v>
                </c:pt>
                <c:pt idx="16">
                  <c:v>2.6276885684332787</c:v>
                </c:pt>
                <c:pt idx="17">
                  <c:v>4.1116830890662524</c:v>
                </c:pt>
                <c:pt idx="18">
                  <c:v>4.1530310441324723</c:v>
                </c:pt>
                <c:pt idx="19">
                  <c:v>4.4551709231297378</c:v>
                </c:pt>
                <c:pt idx="20">
                  <c:v>3.0309481389561519</c:v>
                </c:pt>
                <c:pt idx="21">
                  <c:v>1.9442507284158717</c:v>
                </c:pt>
                <c:pt idx="22">
                  <c:v>3.5587368191198663</c:v>
                </c:pt>
                <c:pt idx="23">
                  <c:v>1.3315821350453478</c:v>
                </c:pt>
                <c:pt idx="24">
                  <c:v>1.6760271339336092</c:v>
                </c:pt>
                <c:pt idx="25">
                  <c:v>2.1066904272705673</c:v>
                </c:pt>
                <c:pt idx="26">
                  <c:v>3.7982595208702121</c:v>
                </c:pt>
                <c:pt idx="27">
                  <c:v>1.614179457779106</c:v>
                </c:pt>
                <c:pt idx="28">
                  <c:v>5.0937918546024239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B67-D146-BD0A-C440419A2718}"/>
            </c:ext>
          </c:extLst>
        </c:ser>
        <c:ser>
          <c:idx val="4"/>
          <c:order val="3"/>
          <c:tx>
            <c:v>61-70</c:v>
          </c:tx>
          <c:spPr>
            <a:solidFill>
              <a:schemeClr val="accent4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MetaData!$L$88:$L$106</c:f>
              <c:numCache>
                <c:formatCode>General</c:formatCode>
                <c:ptCount val="19"/>
                <c:pt idx="0">
                  <c:v>0.6</c:v>
                </c:pt>
                <c:pt idx="1">
                  <c:v>4</c:v>
                </c:pt>
                <c:pt idx="2">
                  <c:v>3</c:v>
                </c:pt>
                <c:pt idx="3">
                  <c:v>2.7</c:v>
                </c:pt>
                <c:pt idx="4">
                  <c:v>1.6</c:v>
                </c:pt>
                <c:pt idx="5">
                  <c:v>3.1</c:v>
                </c:pt>
                <c:pt idx="6">
                  <c:v>4</c:v>
                </c:pt>
                <c:pt idx="7">
                  <c:v>1.5</c:v>
                </c:pt>
                <c:pt idx="8">
                  <c:v>5.7</c:v>
                </c:pt>
                <c:pt idx="9">
                  <c:v>3</c:v>
                </c:pt>
                <c:pt idx="10">
                  <c:v>1.5</c:v>
                </c:pt>
                <c:pt idx="11">
                  <c:v>2.2999999999999998</c:v>
                </c:pt>
                <c:pt idx="12">
                  <c:v>1</c:v>
                </c:pt>
                <c:pt idx="13">
                  <c:v>2.8</c:v>
                </c:pt>
                <c:pt idx="14">
                  <c:v>1</c:v>
                </c:pt>
                <c:pt idx="15">
                  <c:v>3.7</c:v>
                </c:pt>
                <c:pt idx="16">
                  <c:v>2.5</c:v>
                </c:pt>
                <c:pt idx="17">
                  <c:v>2.5</c:v>
                </c:pt>
                <c:pt idx="18">
                  <c:v>4.4000000000000004</c:v>
                </c:pt>
              </c:numCache>
            </c:numRef>
          </c:xVal>
          <c:yVal>
            <c:numRef>
              <c:f>MetaData!$N$88:$N$106</c:f>
              <c:numCache>
                <c:formatCode>General</c:formatCode>
                <c:ptCount val="19"/>
                <c:pt idx="0">
                  <c:v>-2.2000000000000002</c:v>
                </c:pt>
                <c:pt idx="1">
                  <c:v>-19.600000000000001</c:v>
                </c:pt>
                <c:pt idx="2">
                  <c:v>-11</c:v>
                </c:pt>
                <c:pt idx="3">
                  <c:v>-13.2</c:v>
                </c:pt>
                <c:pt idx="4">
                  <c:v>-5.4</c:v>
                </c:pt>
                <c:pt idx="5">
                  <c:v>-12.3</c:v>
                </c:pt>
                <c:pt idx="6">
                  <c:v>-21.6</c:v>
                </c:pt>
                <c:pt idx="7">
                  <c:v>-4.7999999999999972</c:v>
                </c:pt>
                <c:pt idx="8">
                  <c:v>-28.2</c:v>
                </c:pt>
                <c:pt idx="9">
                  <c:v>-13.4</c:v>
                </c:pt>
                <c:pt idx="10">
                  <c:v>-3.8</c:v>
                </c:pt>
                <c:pt idx="11">
                  <c:v>-10.199999999999999</c:v>
                </c:pt>
                <c:pt idx="12">
                  <c:v>-2.8</c:v>
                </c:pt>
                <c:pt idx="13">
                  <c:v>-10.7</c:v>
                </c:pt>
                <c:pt idx="14">
                  <c:v>-1</c:v>
                </c:pt>
                <c:pt idx="15">
                  <c:v>-17.5</c:v>
                </c:pt>
                <c:pt idx="16">
                  <c:v>-13.6</c:v>
                </c:pt>
                <c:pt idx="17">
                  <c:v>-14.9</c:v>
                </c:pt>
                <c:pt idx="18">
                  <c:v>-18.899999999999999</c:v>
                </c:pt>
              </c:numCache>
            </c:numRef>
          </c:yVal>
          <c:bubbleSize>
            <c:numRef>
              <c:f>MetaData!$V$88:$V$106</c:f>
              <c:numCache>
                <c:formatCode>General</c:formatCode>
                <c:ptCount val="19"/>
                <c:pt idx="0">
                  <c:v>4.7639741057163265</c:v>
                </c:pt>
                <c:pt idx="1">
                  <c:v>1.2900719148630706</c:v>
                </c:pt>
                <c:pt idx="2">
                  <c:v>2.180698970099515</c:v>
                </c:pt>
                <c:pt idx="3">
                  <c:v>2.0099503480814476</c:v>
                </c:pt>
                <c:pt idx="4">
                  <c:v>3.0791539939024739</c:v>
                </c:pt>
                <c:pt idx="5">
                  <c:v>1.7623189789329896</c:v>
                </c:pt>
                <c:pt idx="6">
                  <c:v>0.8133169781618198</c:v>
                </c:pt>
                <c:pt idx="7">
                  <c:v>5.1259292375377763</c:v>
                </c:pt>
                <c:pt idx="8">
                  <c:v>0.89865390305721105</c:v>
                </c:pt>
                <c:pt idx="9">
                  <c:v>1.236683357477099</c:v>
                </c:pt>
                <c:pt idx="10">
                  <c:v>3.9734600386366266</c:v>
                </c:pt>
                <c:pt idx="11">
                  <c:v>1.9317757790552703</c:v>
                </c:pt>
                <c:pt idx="12">
                  <c:v>4.3218909160958594</c:v>
                </c:pt>
                <c:pt idx="13">
                  <c:v>2.0889866649842004</c:v>
                </c:pt>
                <c:pt idx="14">
                  <c:v>4.097684989245197</c:v>
                </c:pt>
                <c:pt idx="15">
                  <c:v>1.2948371612938094</c:v>
                </c:pt>
                <c:pt idx="16">
                  <c:v>2.4017430786444924</c:v>
                </c:pt>
                <c:pt idx="17">
                  <c:v>2.1657769648863163</c:v>
                </c:pt>
                <c:pt idx="18">
                  <c:v>1.9112466643723072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B67-D146-BD0A-C440419A2718}"/>
            </c:ext>
          </c:extLst>
        </c:ser>
        <c:ser>
          <c:idx val="1"/>
          <c:order val="4"/>
          <c:tx>
            <c:v>&gt;70</c:v>
          </c:tx>
          <c:spPr>
            <a:solidFill>
              <a:schemeClr val="accent5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MetaData!$L$7:$L$14</c:f>
              <c:numCache>
                <c:formatCode>General</c:formatCode>
                <c:ptCount val="8"/>
                <c:pt idx="0">
                  <c:v>1.8</c:v>
                </c:pt>
                <c:pt idx="1">
                  <c:v>1.2</c:v>
                </c:pt>
                <c:pt idx="2">
                  <c:v>1</c:v>
                </c:pt>
                <c:pt idx="3">
                  <c:v>0.9</c:v>
                </c:pt>
                <c:pt idx="4">
                  <c:v>0.6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0.7</c:v>
                </c:pt>
              </c:numCache>
            </c:numRef>
          </c:xVal>
          <c:yVal>
            <c:numRef>
              <c:f>MetaData!$N$7:$N$14</c:f>
              <c:numCache>
                <c:formatCode>General</c:formatCode>
                <c:ptCount val="8"/>
                <c:pt idx="0">
                  <c:v>-8.5</c:v>
                </c:pt>
                <c:pt idx="1">
                  <c:v>-5.8</c:v>
                </c:pt>
                <c:pt idx="2">
                  <c:v>-3</c:v>
                </c:pt>
                <c:pt idx="3">
                  <c:v>-5</c:v>
                </c:pt>
                <c:pt idx="4">
                  <c:v>-7.3</c:v>
                </c:pt>
                <c:pt idx="5">
                  <c:v>-12.4</c:v>
                </c:pt>
                <c:pt idx="6">
                  <c:v>-12.58</c:v>
                </c:pt>
                <c:pt idx="7">
                  <c:v>-5.6</c:v>
                </c:pt>
              </c:numCache>
            </c:numRef>
          </c:yVal>
          <c:bubbleSize>
            <c:numRef>
              <c:f>MetaData!$V$7:$V$14</c:f>
              <c:numCache>
                <c:formatCode>General</c:formatCode>
                <c:ptCount val="8"/>
                <c:pt idx="0">
                  <c:v>2.3604804582569807</c:v>
                </c:pt>
                <c:pt idx="1">
                  <c:v>4.3803756820794417</c:v>
                </c:pt>
                <c:pt idx="2">
                  <c:v>4.1610989801707685</c:v>
                </c:pt>
                <c:pt idx="3">
                  <c:v>3.7608537034224385</c:v>
                </c:pt>
                <c:pt idx="4">
                  <c:v>3.6563758000864977</c:v>
                </c:pt>
                <c:pt idx="5">
                  <c:v>1.0309141329086224</c:v>
                </c:pt>
                <c:pt idx="6">
                  <c:v>0.56996349520036316</c:v>
                </c:pt>
                <c:pt idx="7">
                  <c:v>2.6935020754641981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B67-D146-BD0A-C440419A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96598704"/>
        <c:axId val="296595568"/>
      </c:bubbleChart>
      <c:valAx>
        <c:axId val="29659870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Altitude (km)</a:t>
                </a:r>
              </a:p>
            </c:rich>
          </c:tx>
          <c:layout>
            <c:manualLayout>
              <c:xMode val="edge"/>
              <c:yMode val="edge"/>
              <c:x val="0.4015938320209973"/>
              <c:y val="3.68037328667251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5568"/>
        <c:crosses val="autoZero"/>
        <c:crossBetween val="midCat"/>
        <c:majorUnit val="1"/>
      </c:valAx>
      <c:valAx>
        <c:axId val="296595568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Decrease in VO</a:t>
                </a:r>
                <a:r>
                  <a:rPr lang="en-US" b="1" baseline="-25000"/>
                  <a:t>2max</a:t>
                </a:r>
                <a:r>
                  <a:rPr lang="en-US" b="1"/>
                  <a:t> (mL/(kg*min)</a:t>
                </a:r>
              </a:p>
            </c:rich>
          </c:tx>
          <c:layout>
            <c:manualLayout>
              <c:xMode val="edge"/>
              <c:yMode val="edge"/>
              <c:x val="0"/>
              <c:y val="0.24491126109236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8704"/>
        <c:crosses val="autoZero"/>
        <c:crossBetween val="midCat"/>
        <c:majorUnit val="1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&lt;40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MetaData!$L$2:$L$6</c:f>
              <c:numCache>
                <c:formatCode>General</c:formatCode>
                <c:ptCount val="5"/>
                <c:pt idx="0">
                  <c:v>1</c:v>
                </c:pt>
                <c:pt idx="1">
                  <c:v>2.2000000000000002</c:v>
                </c:pt>
                <c:pt idx="2">
                  <c:v>4</c:v>
                </c:pt>
                <c:pt idx="3">
                  <c:v>2.7</c:v>
                </c:pt>
                <c:pt idx="4">
                  <c:v>2.4</c:v>
                </c:pt>
              </c:numCache>
            </c:numRef>
          </c:xVal>
          <c:yVal>
            <c:numRef>
              <c:f>MetaData!$J$2:$J$6</c:f>
              <c:numCache>
                <c:formatCode>General</c:formatCode>
                <c:ptCount val="5"/>
                <c:pt idx="0">
                  <c:v>33.1</c:v>
                </c:pt>
                <c:pt idx="1">
                  <c:v>34.04</c:v>
                </c:pt>
                <c:pt idx="2">
                  <c:v>30.4</c:v>
                </c:pt>
                <c:pt idx="3">
                  <c:v>33.1</c:v>
                </c:pt>
                <c:pt idx="4">
                  <c:v>37.06</c:v>
                </c:pt>
              </c:numCache>
            </c:numRef>
          </c:yVal>
          <c:bubbleSize>
            <c:numRef>
              <c:f>MetaData!$V$2:$V$6</c:f>
              <c:numCache>
                <c:formatCode>General</c:formatCode>
                <c:ptCount val="5"/>
                <c:pt idx="0">
                  <c:v>4.2054028555310241</c:v>
                </c:pt>
                <c:pt idx="1">
                  <c:v>3.7859061006498629</c:v>
                </c:pt>
                <c:pt idx="2">
                  <c:v>4.2199120605361191</c:v>
                </c:pt>
                <c:pt idx="3">
                  <c:v>4.6874838709327715</c:v>
                </c:pt>
                <c:pt idx="4">
                  <c:v>6.263396972021277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46-1B42-9DB0-48CB9CF0F2D5}"/>
            </c:ext>
          </c:extLst>
        </c:ser>
        <c:ser>
          <c:idx val="2"/>
          <c:order val="1"/>
          <c:tx>
            <c:v>41-50</c:v>
          </c:tx>
          <c:spPr>
            <a:solidFill>
              <a:schemeClr val="accent2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MetaData!$L$15:$L$58</c:f>
              <c:numCache>
                <c:formatCode>General</c:formatCode>
                <c:ptCount val="44"/>
                <c:pt idx="0">
                  <c:v>4.0999999999999996</c:v>
                </c:pt>
                <c:pt idx="1">
                  <c:v>2.7</c:v>
                </c:pt>
                <c:pt idx="2">
                  <c:v>4.4000000000000004</c:v>
                </c:pt>
                <c:pt idx="3">
                  <c:v>5.7</c:v>
                </c:pt>
                <c:pt idx="4">
                  <c:v>1.6</c:v>
                </c:pt>
                <c:pt idx="5">
                  <c:v>4.3</c:v>
                </c:pt>
                <c:pt idx="6">
                  <c:v>4.3</c:v>
                </c:pt>
                <c:pt idx="7">
                  <c:v>2.5</c:v>
                </c:pt>
                <c:pt idx="8">
                  <c:v>1</c:v>
                </c:pt>
                <c:pt idx="9">
                  <c:v>2.5</c:v>
                </c:pt>
                <c:pt idx="10">
                  <c:v>4.0999999999999996</c:v>
                </c:pt>
                <c:pt idx="11">
                  <c:v>4.8</c:v>
                </c:pt>
                <c:pt idx="12">
                  <c:v>3</c:v>
                </c:pt>
                <c:pt idx="13">
                  <c:v>2.7</c:v>
                </c:pt>
                <c:pt idx="14">
                  <c:v>2.5</c:v>
                </c:pt>
                <c:pt idx="15">
                  <c:v>4.3</c:v>
                </c:pt>
                <c:pt idx="16">
                  <c:v>5.6</c:v>
                </c:pt>
                <c:pt idx="17">
                  <c:v>3</c:v>
                </c:pt>
                <c:pt idx="18">
                  <c:v>4.3</c:v>
                </c:pt>
                <c:pt idx="19">
                  <c:v>4.2</c:v>
                </c:pt>
                <c:pt idx="20">
                  <c:v>2.7</c:v>
                </c:pt>
                <c:pt idx="21">
                  <c:v>3.7</c:v>
                </c:pt>
                <c:pt idx="22">
                  <c:v>2.1</c:v>
                </c:pt>
                <c:pt idx="23">
                  <c:v>3</c:v>
                </c:pt>
                <c:pt idx="24">
                  <c:v>1</c:v>
                </c:pt>
                <c:pt idx="25">
                  <c:v>4.3</c:v>
                </c:pt>
                <c:pt idx="26">
                  <c:v>4.3</c:v>
                </c:pt>
                <c:pt idx="27">
                  <c:v>1.7</c:v>
                </c:pt>
                <c:pt idx="28">
                  <c:v>4.3</c:v>
                </c:pt>
                <c:pt idx="29">
                  <c:v>4.5</c:v>
                </c:pt>
                <c:pt idx="30">
                  <c:v>0.9</c:v>
                </c:pt>
                <c:pt idx="31">
                  <c:v>5.4</c:v>
                </c:pt>
                <c:pt idx="32">
                  <c:v>3.6</c:v>
                </c:pt>
                <c:pt idx="33">
                  <c:v>5.4</c:v>
                </c:pt>
                <c:pt idx="34">
                  <c:v>0.9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4.2</c:v>
                </c:pt>
                <c:pt idx="38">
                  <c:v>3.6</c:v>
                </c:pt>
                <c:pt idx="39">
                  <c:v>1.5</c:v>
                </c:pt>
                <c:pt idx="40">
                  <c:v>3.3</c:v>
                </c:pt>
                <c:pt idx="41">
                  <c:v>4.3</c:v>
                </c:pt>
                <c:pt idx="42">
                  <c:v>5.4</c:v>
                </c:pt>
                <c:pt idx="43">
                  <c:v>5.7</c:v>
                </c:pt>
              </c:numCache>
            </c:numRef>
          </c:xVal>
          <c:yVal>
            <c:numRef>
              <c:f>MetaData!$J$15:$J$58</c:f>
              <c:numCache>
                <c:formatCode>General</c:formatCode>
                <c:ptCount val="44"/>
                <c:pt idx="0">
                  <c:v>30.4</c:v>
                </c:pt>
                <c:pt idx="1">
                  <c:v>37.700000000000003</c:v>
                </c:pt>
                <c:pt idx="2">
                  <c:v>28.7</c:v>
                </c:pt>
                <c:pt idx="3">
                  <c:v>26.9</c:v>
                </c:pt>
                <c:pt idx="4">
                  <c:v>39.1</c:v>
                </c:pt>
                <c:pt idx="5">
                  <c:v>35.6</c:v>
                </c:pt>
                <c:pt idx="6">
                  <c:v>34.79</c:v>
                </c:pt>
                <c:pt idx="7">
                  <c:v>37.57</c:v>
                </c:pt>
                <c:pt idx="8">
                  <c:v>42</c:v>
                </c:pt>
                <c:pt idx="9">
                  <c:v>37.799999999999997</c:v>
                </c:pt>
                <c:pt idx="10">
                  <c:v>32</c:v>
                </c:pt>
                <c:pt idx="11">
                  <c:v>28.7</c:v>
                </c:pt>
                <c:pt idx="12">
                  <c:v>38.6</c:v>
                </c:pt>
                <c:pt idx="13">
                  <c:v>38.450000000000003</c:v>
                </c:pt>
                <c:pt idx="14">
                  <c:v>42.1</c:v>
                </c:pt>
                <c:pt idx="15">
                  <c:v>32.799999999999997</c:v>
                </c:pt>
                <c:pt idx="16">
                  <c:v>25</c:v>
                </c:pt>
                <c:pt idx="17">
                  <c:v>40.4</c:v>
                </c:pt>
                <c:pt idx="18">
                  <c:v>36.9</c:v>
                </c:pt>
                <c:pt idx="19">
                  <c:v>36.6</c:v>
                </c:pt>
                <c:pt idx="20">
                  <c:v>40.1</c:v>
                </c:pt>
                <c:pt idx="21">
                  <c:v>37.799999999999997</c:v>
                </c:pt>
                <c:pt idx="22">
                  <c:v>41.3</c:v>
                </c:pt>
                <c:pt idx="23">
                  <c:v>41.8</c:v>
                </c:pt>
                <c:pt idx="24">
                  <c:v>45.3</c:v>
                </c:pt>
                <c:pt idx="25">
                  <c:v>34.5</c:v>
                </c:pt>
                <c:pt idx="26">
                  <c:v>33.299999999999997</c:v>
                </c:pt>
                <c:pt idx="27">
                  <c:v>42.95</c:v>
                </c:pt>
                <c:pt idx="28">
                  <c:v>35</c:v>
                </c:pt>
                <c:pt idx="29">
                  <c:v>32</c:v>
                </c:pt>
                <c:pt idx="30">
                  <c:v>46.14</c:v>
                </c:pt>
                <c:pt idx="31">
                  <c:v>29.2</c:v>
                </c:pt>
                <c:pt idx="32">
                  <c:v>38.53</c:v>
                </c:pt>
                <c:pt idx="33">
                  <c:v>30.8</c:v>
                </c:pt>
                <c:pt idx="34">
                  <c:v>47.6</c:v>
                </c:pt>
                <c:pt idx="35">
                  <c:v>39.1</c:v>
                </c:pt>
                <c:pt idx="36">
                  <c:v>35.799999999999997</c:v>
                </c:pt>
                <c:pt idx="37">
                  <c:v>29.5</c:v>
                </c:pt>
                <c:pt idx="38">
                  <c:v>42.5</c:v>
                </c:pt>
                <c:pt idx="39">
                  <c:v>47.1</c:v>
                </c:pt>
                <c:pt idx="40">
                  <c:v>42.93</c:v>
                </c:pt>
                <c:pt idx="41">
                  <c:v>37.19</c:v>
                </c:pt>
                <c:pt idx="42">
                  <c:v>31</c:v>
                </c:pt>
                <c:pt idx="43">
                  <c:v>31.4</c:v>
                </c:pt>
              </c:numCache>
            </c:numRef>
          </c:yVal>
          <c:bubbleSize>
            <c:numRef>
              <c:f>MetaData!$V$15:$V$58</c:f>
              <c:numCache>
                <c:formatCode>General</c:formatCode>
                <c:ptCount val="44"/>
                <c:pt idx="0">
                  <c:v>2.1537446193929579</c:v>
                </c:pt>
                <c:pt idx="1">
                  <c:v>4.7442305755642389</c:v>
                </c:pt>
                <c:pt idx="2">
                  <c:v>3.1585202437945781</c:v>
                </c:pt>
                <c:pt idx="3">
                  <c:v>1.0359778519866545</c:v>
                </c:pt>
                <c:pt idx="4">
                  <c:v>3.6870467968371816</c:v>
                </c:pt>
                <c:pt idx="5">
                  <c:v>2.7608611878875995</c:v>
                </c:pt>
                <c:pt idx="6">
                  <c:v>3.4835636930388514</c:v>
                </c:pt>
                <c:pt idx="7">
                  <c:v>3.9379391750012802</c:v>
                </c:pt>
                <c:pt idx="8">
                  <c:v>4.4494785861675217</c:v>
                </c:pt>
                <c:pt idx="9">
                  <c:v>5.0178751728441329</c:v>
                </c:pt>
                <c:pt idx="10">
                  <c:v>1.8321284065200751</c:v>
                </c:pt>
                <c:pt idx="11">
                  <c:v>2.5841713410580116</c:v>
                </c:pt>
                <c:pt idx="12">
                  <c:v>3.4478447491626509</c:v>
                </c:pt>
                <c:pt idx="13">
                  <c:v>3.8087029963060277</c:v>
                </c:pt>
                <c:pt idx="14">
                  <c:v>3.0792093228965527</c:v>
                </c:pt>
                <c:pt idx="15">
                  <c:v>1.5157135469285563</c:v>
                </c:pt>
                <c:pt idx="16">
                  <c:v>3.1439972400573217</c:v>
                </c:pt>
                <c:pt idx="17">
                  <c:v>2.7286368939670917</c:v>
                </c:pt>
                <c:pt idx="18">
                  <c:v>2.2643207109943218</c:v>
                </c:pt>
                <c:pt idx="19">
                  <c:v>3.2432724512857587</c:v>
                </c:pt>
                <c:pt idx="20">
                  <c:v>4.1999036879030465</c:v>
                </c:pt>
                <c:pt idx="21">
                  <c:v>3.4920234091910252</c:v>
                </c:pt>
                <c:pt idx="22">
                  <c:v>3.7328037385518322</c:v>
                </c:pt>
                <c:pt idx="23">
                  <c:v>4.1030674315727707</c:v>
                </c:pt>
                <c:pt idx="24">
                  <c:v>4.0774662009146105</c:v>
                </c:pt>
                <c:pt idx="25">
                  <c:v>3.0075414588458322</c:v>
                </c:pt>
                <c:pt idx="26">
                  <c:v>1.6842678065593253</c:v>
                </c:pt>
                <c:pt idx="27">
                  <c:v>4.0933642707734617</c:v>
                </c:pt>
                <c:pt idx="28">
                  <c:v>3.0957449161248092</c:v>
                </c:pt>
                <c:pt idx="29">
                  <c:v>3.2059723580124411</c:v>
                </c:pt>
                <c:pt idx="30">
                  <c:v>5.5331371830308864</c:v>
                </c:pt>
                <c:pt idx="31">
                  <c:v>1.4912989793783602</c:v>
                </c:pt>
                <c:pt idx="32">
                  <c:v>2.8516462514707075</c:v>
                </c:pt>
                <c:pt idx="33">
                  <c:v>2.3717641257729976</c:v>
                </c:pt>
                <c:pt idx="34">
                  <c:v>4.4757961747226034</c:v>
                </c:pt>
                <c:pt idx="35">
                  <c:v>3.7472879444105085</c:v>
                </c:pt>
                <c:pt idx="36">
                  <c:v>2.4487951786160607</c:v>
                </c:pt>
                <c:pt idx="37">
                  <c:v>0.83159200033965319</c:v>
                </c:pt>
                <c:pt idx="38">
                  <c:v>4.2831263688504482</c:v>
                </c:pt>
                <c:pt idx="39">
                  <c:v>3.4033863821815342</c:v>
                </c:pt>
                <c:pt idx="40">
                  <c:v>5.0446836100586685</c:v>
                </c:pt>
                <c:pt idx="41">
                  <c:v>2.7500929331195327</c:v>
                </c:pt>
                <c:pt idx="42">
                  <c:v>2.0638597182305354</c:v>
                </c:pt>
                <c:pt idx="43">
                  <c:v>1.5051748120397019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446-1B42-9DB0-48CB9CF0F2D5}"/>
            </c:ext>
          </c:extLst>
        </c:ser>
        <c:ser>
          <c:idx val="3"/>
          <c:order val="2"/>
          <c:tx>
            <c:v>51-60</c:v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MetaData!$L$59:$L$87</c:f>
              <c:numCache>
                <c:formatCode>General</c:formatCode>
                <c:ptCount val="29"/>
                <c:pt idx="0">
                  <c:v>4.3</c:v>
                </c:pt>
                <c:pt idx="1">
                  <c:v>3.2</c:v>
                </c:pt>
                <c:pt idx="2">
                  <c:v>0.7</c:v>
                </c:pt>
                <c:pt idx="3">
                  <c:v>5</c:v>
                </c:pt>
                <c:pt idx="4">
                  <c:v>4</c:v>
                </c:pt>
                <c:pt idx="5">
                  <c:v>3.3</c:v>
                </c:pt>
                <c:pt idx="6">
                  <c:v>4</c:v>
                </c:pt>
                <c:pt idx="7">
                  <c:v>5.2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5.3</c:v>
                </c:pt>
                <c:pt idx="12">
                  <c:v>3</c:v>
                </c:pt>
                <c:pt idx="13">
                  <c:v>4.8</c:v>
                </c:pt>
                <c:pt idx="14">
                  <c:v>4.8</c:v>
                </c:pt>
                <c:pt idx="15">
                  <c:v>0.9</c:v>
                </c:pt>
                <c:pt idx="16">
                  <c:v>4.3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3.2</c:v>
                </c:pt>
                <c:pt idx="21">
                  <c:v>2.4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2.5</c:v>
                </c:pt>
                <c:pt idx="27">
                  <c:v>4</c:v>
                </c:pt>
                <c:pt idx="28">
                  <c:v>0.9</c:v>
                </c:pt>
              </c:numCache>
            </c:numRef>
          </c:xVal>
          <c:yVal>
            <c:numRef>
              <c:f>MetaData!$J$59:$J$87</c:f>
              <c:numCache>
                <c:formatCode>General</c:formatCode>
                <c:ptCount val="29"/>
                <c:pt idx="0">
                  <c:v>35.299999999999997</c:v>
                </c:pt>
                <c:pt idx="1">
                  <c:v>43.5</c:v>
                </c:pt>
                <c:pt idx="2">
                  <c:v>48.5</c:v>
                </c:pt>
                <c:pt idx="3">
                  <c:v>38.799999999999997</c:v>
                </c:pt>
                <c:pt idx="4">
                  <c:v>39.32</c:v>
                </c:pt>
                <c:pt idx="5">
                  <c:v>45.1</c:v>
                </c:pt>
                <c:pt idx="6">
                  <c:v>38.28</c:v>
                </c:pt>
                <c:pt idx="7">
                  <c:v>33.200000000000003</c:v>
                </c:pt>
                <c:pt idx="8">
                  <c:v>48.7</c:v>
                </c:pt>
                <c:pt idx="9">
                  <c:v>45.1</c:v>
                </c:pt>
                <c:pt idx="10">
                  <c:v>48.5</c:v>
                </c:pt>
                <c:pt idx="11">
                  <c:v>29.5</c:v>
                </c:pt>
                <c:pt idx="12">
                  <c:v>45.8</c:v>
                </c:pt>
                <c:pt idx="13">
                  <c:v>34.5</c:v>
                </c:pt>
                <c:pt idx="14">
                  <c:v>36</c:v>
                </c:pt>
                <c:pt idx="15">
                  <c:v>53.45</c:v>
                </c:pt>
                <c:pt idx="16">
                  <c:v>40.299999999999997</c:v>
                </c:pt>
                <c:pt idx="17">
                  <c:v>51.9</c:v>
                </c:pt>
                <c:pt idx="18">
                  <c:v>54.4</c:v>
                </c:pt>
                <c:pt idx="19">
                  <c:v>50.9</c:v>
                </c:pt>
                <c:pt idx="20">
                  <c:v>52.5</c:v>
                </c:pt>
                <c:pt idx="21">
                  <c:v>48.4</c:v>
                </c:pt>
                <c:pt idx="22">
                  <c:v>46.6</c:v>
                </c:pt>
                <c:pt idx="23">
                  <c:v>47.6</c:v>
                </c:pt>
                <c:pt idx="24">
                  <c:v>48.3</c:v>
                </c:pt>
                <c:pt idx="25">
                  <c:v>53.2</c:v>
                </c:pt>
                <c:pt idx="26">
                  <c:v>48.7</c:v>
                </c:pt>
                <c:pt idx="27">
                  <c:v>43.8</c:v>
                </c:pt>
                <c:pt idx="28">
                  <c:v>58.57</c:v>
                </c:pt>
              </c:numCache>
            </c:numRef>
          </c:yVal>
          <c:bubbleSize>
            <c:numRef>
              <c:f>MetaData!$V$59:$V$87</c:f>
              <c:numCache>
                <c:formatCode>General</c:formatCode>
                <c:ptCount val="29"/>
                <c:pt idx="0">
                  <c:v>1.5345667355621848</c:v>
                </c:pt>
                <c:pt idx="1">
                  <c:v>3.1774991737990379</c:v>
                </c:pt>
                <c:pt idx="2">
                  <c:v>4.5338519368129626</c:v>
                </c:pt>
                <c:pt idx="3">
                  <c:v>2.9482822389546461</c:v>
                </c:pt>
                <c:pt idx="4">
                  <c:v>1.6689384311597195</c:v>
                </c:pt>
                <c:pt idx="5">
                  <c:v>2.7618137975894044</c:v>
                </c:pt>
                <c:pt idx="6">
                  <c:v>1.9382542921948112</c:v>
                </c:pt>
                <c:pt idx="7">
                  <c:v>3.2328223343860221</c:v>
                </c:pt>
                <c:pt idx="8">
                  <c:v>3.8814022715531791</c:v>
                </c:pt>
                <c:pt idx="9">
                  <c:v>0.71297805511393209</c:v>
                </c:pt>
                <c:pt idx="10">
                  <c:v>3.6564529322564439</c:v>
                </c:pt>
                <c:pt idx="11">
                  <c:v>1.8242912118302101</c:v>
                </c:pt>
                <c:pt idx="12">
                  <c:v>2.189979317330025</c:v>
                </c:pt>
                <c:pt idx="13">
                  <c:v>1.4534383660089374</c:v>
                </c:pt>
                <c:pt idx="14">
                  <c:v>0.66958981256911509</c:v>
                </c:pt>
                <c:pt idx="15">
                  <c:v>5.511074417301927</c:v>
                </c:pt>
                <c:pt idx="16">
                  <c:v>2.6276885684332787</c:v>
                </c:pt>
                <c:pt idx="17">
                  <c:v>4.1116830890662524</c:v>
                </c:pt>
                <c:pt idx="18">
                  <c:v>4.1530310441324723</c:v>
                </c:pt>
                <c:pt idx="19">
                  <c:v>4.4551709231297378</c:v>
                </c:pt>
                <c:pt idx="20">
                  <c:v>3.0309481389561519</c:v>
                </c:pt>
                <c:pt idx="21">
                  <c:v>1.9442507284158717</c:v>
                </c:pt>
                <c:pt idx="22">
                  <c:v>3.5587368191198663</c:v>
                </c:pt>
                <c:pt idx="23">
                  <c:v>1.3315821350453478</c:v>
                </c:pt>
                <c:pt idx="24">
                  <c:v>1.6760271339336092</c:v>
                </c:pt>
                <c:pt idx="25">
                  <c:v>2.1066904272705673</c:v>
                </c:pt>
                <c:pt idx="26">
                  <c:v>3.7982595208702121</c:v>
                </c:pt>
                <c:pt idx="27">
                  <c:v>1.614179457779106</c:v>
                </c:pt>
                <c:pt idx="28">
                  <c:v>5.0937918546024239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446-1B42-9DB0-48CB9CF0F2D5}"/>
            </c:ext>
          </c:extLst>
        </c:ser>
        <c:ser>
          <c:idx val="4"/>
          <c:order val="3"/>
          <c:tx>
            <c:v>61-70</c:v>
          </c:tx>
          <c:spPr>
            <a:solidFill>
              <a:schemeClr val="accent4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MetaData!$L$88:$L$106</c:f>
              <c:numCache>
                <c:formatCode>General</c:formatCode>
                <c:ptCount val="19"/>
                <c:pt idx="0">
                  <c:v>0.6</c:v>
                </c:pt>
                <c:pt idx="1">
                  <c:v>4</c:v>
                </c:pt>
                <c:pt idx="2">
                  <c:v>3</c:v>
                </c:pt>
                <c:pt idx="3">
                  <c:v>2.7</c:v>
                </c:pt>
                <c:pt idx="4">
                  <c:v>1.6</c:v>
                </c:pt>
                <c:pt idx="5">
                  <c:v>3.1</c:v>
                </c:pt>
                <c:pt idx="6">
                  <c:v>4</c:v>
                </c:pt>
                <c:pt idx="7">
                  <c:v>1.5</c:v>
                </c:pt>
                <c:pt idx="8">
                  <c:v>5.7</c:v>
                </c:pt>
                <c:pt idx="9">
                  <c:v>3</c:v>
                </c:pt>
                <c:pt idx="10">
                  <c:v>1.5</c:v>
                </c:pt>
                <c:pt idx="11">
                  <c:v>2.2999999999999998</c:v>
                </c:pt>
                <c:pt idx="12">
                  <c:v>1</c:v>
                </c:pt>
                <c:pt idx="13">
                  <c:v>2.8</c:v>
                </c:pt>
                <c:pt idx="14">
                  <c:v>1</c:v>
                </c:pt>
                <c:pt idx="15">
                  <c:v>3.7</c:v>
                </c:pt>
                <c:pt idx="16">
                  <c:v>2.5</c:v>
                </c:pt>
                <c:pt idx="17">
                  <c:v>2.5</c:v>
                </c:pt>
                <c:pt idx="18">
                  <c:v>4.4000000000000004</c:v>
                </c:pt>
              </c:numCache>
            </c:numRef>
          </c:xVal>
          <c:yVal>
            <c:numRef>
              <c:f>MetaData!$J$88:$J$106</c:f>
              <c:numCache>
                <c:formatCode>General</c:formatCode>
                <c:ptCount val="19"/>
                <c:pt idx="0">
                  <c:v>58.6</c:v>
                </c:pt>
                <c:pt idx="1">
                  <c:v>41.8</c:v>
                </c:pt>
                <c:pt idx="2">
                  <c:v>50.4</c:v>
                </c:pt>
                <c:pt idx="3">
                  <c:v>48.6</c:v>
                </c:pt>
                <c:pt idx="4">
                  <c:v>56.7</c:v>
                </c:pt>
                <c:pt idx="5">
                  <c:v>50.3</c:v>
                </c:pt>
                <c:pt idx="6">
                  <c:v>42.1</c:v>
                </c:pt>
                <c:pt idx="7">
                  <c:v>59</c:v>
                </c:pt>
                <c:pt idx="8">
                  <c:v>36</c:v>
                </c:pt>
                <c:pt idx="9">
                  <c:v>51.1</c:v>
                </c:pt>
                <c:pt idx="10">
                  <c:v>61.3</c:v>
                </c:pt>
                <c:pt idx="11">
                  <c:v>55.2</c:v>
                </c:pt>
                <c:pt idx="12">
                  <c:v>62.7</c:v>
                </c:pt>
                <c:pt idx="13">
                  <c:v>55.4</c:v>
                </c:pt>
                <c:pt idx="14">
                  <c:v>66.2</c:v>
                </c:pt>
                <c:pt idx="15">
                  <c:v>49.7</c:v>
                </c:pt>
                <c:pt idx="16">
                  <c:v>54.2</c:v>
                </c:pt>
                <c:pt idx="17">
                  <c:v>53.1</c:v>
                </c:pt>
                <c:pt idx="18">
                  <c:v>49.5</c:v>
                </c:pt>
              </c:numCache>
            </c:numRef>
          </c:yVal>
          <c:bubbleSize>
            <c:numRef>
              <c:f>MetaData!$V$88:$V$106</c:f>
              <c:numCache>
                <c:formatCode>General</c:formatCode>
                <c:ptCount val="19"/>
                <c:pt idx="0">
                  <c:v>4.7639741057163265</c:v>
                </c:pt>
                <c:pt idx="1">
                  <c:v>1.2900719148630706</c:v>
                </c:pt>
                <c:pt idx="2">
                  <c:v>2.180698970099515</c:v>
                </c:pt>
                <c:pt idx="3">
                  <c:v>2.0099503480814476</c:v>
                </c:pt>
                <c:pt idx="4">
                  <c:v>3.0791539939024739</c:v>
                </c:pt>
                <c:pt idx="5">
                  <c:v>1.7623189789329896</c:v>
                </c:pt>
                <c:pt idx="6">
                  <c:v>0.8133169781618198</c:v>
                </c:pt>
                <c:pt idx="7">
                  <c:v>5.1259292375377763</c:v>
                </c:pt>
                <c:pt idx="8">
                  <c:v>0.89865390305721105</c:v>
                </c:pt>
                <c:pt idx="9">
                  <c:v>1.236683357477099</c:v>
                </c:pt>
                <c:pt idx="10">
                  <c:v>3.9734600386366266</c:v>
                </c:pt>
                <c:pt idx="11">
                  <c:v>1.9317757790552703</c:v>
                </c:pt>
                <c:pt idx="12">
                  <c:v>4.3218909160958594</c:v>
                </c:pt>
                <c:pt idx="13">
                  <c:v>2.0889866649842004</c:v>
                </c:pt>
                <c:pt idx="14">
                  <c:v>4.097684989245197</c:v>
                </c:pt>
                <c:pt idx="15">
                  <c:v>1.2948371612938094</c:v>
                </c:pt>
                <c:pt idx="16">
                  <c:v>2.4017430786444924</c:v>
                </c:pt>
                <c:pt idx="17">
                  <c:v>2.1657769648863163</c:v>
                </c:pt>
                <c:pt idx="18">
                  <c:v>1.9112466643723072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446-1B42-9DB0-48CB9CF0F2D5}"/>
            </c:ext>
          </c:extLst>
        </c:ser>
        <c:ser>
          <c:idx val="1"/>
          <c:order val="4"/>
          <c:tx>
            <c:v>&gt;70</c:v>
          </c:tx>
          <c:spPr>
            <a:solidFill>
              <a:schemeClr val="accent5">
                <a:alpha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MetaData!$L$7:$L$14</c:f>
              <c:numCache>
                <c:formatCode>General</c:formatCode>
                <c:ptCount val="8"/>
                <c:pt idx="0">
                  <c:v>1.8</c:v>
                </c:pt>
                <c:pt idx="1">
                  <c:v>1.2</c:v>
                </c:pt>
                <c:pt idx="2">
                  <c:v>1</c:v>
                </c:pt>
                <c:pt idx="3">
                  <c:v>0.9</c:v>
                </c:pt>
                <c:pt idx="4">
                  <c:v>0.6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0.7</c:v>
                </c:pt>
              </c:numCache>
            </c:numRef>
          </c:xVal>
          <c:yVal>
            <c:numRef>
              <c:f>MetaData!$J$7:$J$14</c:f>
              <c:numCache>
                <c:formatCode>General</c:formatCode>
                <c:ptCount val="8"/>
                <c:pt idx="0">
                  <c:v>61.7</c:v>
                </c:pt>
                <c:pt idx="1">
                  <c:v>64.900000000000006</c:v>
                </c:pt>
                <c:pt idx="2">
                  <c:v>68.099999999999994</c:v>
                </c:pt>
                <c:pt idx="3">
                  <c:v>66.8</c:v>
                </c:pt>
                <c:pt idx="4">
                  <c:v>65</c:v>
                </c:pt>
                <c:pt idx="5">
                  <c:v>60</c:v>
                </c:pt>
                <c:pt idx="6">
                  <c:v>61.42</c:v>
                </c:pt>
                <c:pt idx="7">
                  <c:v>71.400000000000006</c:v>
                </c:pt>
              </c:numCache>
            </c:numRef>
          </c:yVal>
          <c:bubbleSize>
            <c:numRef>
              <c:f>MetaData!$V$7:$V$14</c:f>
              <c:numCache>
                <c:formatCode>General</c:formatCode>
                <c:ptCount val="8"/>
                <c:pt idx="0">
                  <c:v>2.3604804582569807</c:v>
                </c:pt>
                <c:pt idx="1">
                  <c:v>4.3803756820794417</c:v>
                </c:pt>
                <c:pt idx="2">
                  <c:v>4.1610989801707685</c:v>
                </c:pt>
                <c:pt idx="3">
                  <c:v>3.7608537034224385</c:v>
                </c:pt>
                <c:pt idx="4">
                  <c:v>3.6563758000864977</c:v>
                </c:pt>
                <c:pt idx="5">
                  <c:v>1.0309141329086224</c:v>
                </c:pt>
                <c:pt idx="6">
                  <c:v>0.56996349520036316</c:v>
                </c:pt>
                <c:pt idx="7">
                  <c:v>2.6935020754641981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446-1B42-9DB0-48CB9CF0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305384624"/>
        <c:axId val="296597136"/>
      </c:bubbleChart>
      <c:valAx>
        <c:axId val="30538462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7136"/>
        <c:crosses val="autoZero"/>
        <c:crossBetween val="midCat"/>
        <c:majorUnit val="1"/>
      </c:valAx>
      <c:valAx>
        <c:axId val="296597136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</a:t>
                </a:r>
                <a:r>
                  <a:rPr lang="en-US" b="1" baseline="-25000"/>
                  <a:t>2max</a:t>
                </a:r>
                <a:r>
                  <a:rPr lang="en-US" b="1"/>
                  <a:t> (mL/(kg*min)</a:t>
                </a:r>
              </a:p>
            </c:rich>
          </c:tx>
          <c:layout>
            <c:manualLayout>
              <c:xMode val="edge"/>
              <c:yMode val="edge"/>
              <c:x val="1.4957264957264958E-2"/>
              <c:y val="8.28733908261467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4624"/>
        <c:crosses val="autoZero"/>
        <c:crossBetween val="midCat"/>
        <c:majorUnit val="1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01494044013726"/>
          <c:y val="0.17326740407449068"/>
          <c:w val="0.13016454673934988"/>
          <c:h val="0.50267154105736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9129483814541"/>
          <c:y val="5.1400554097404488E-2"/>
          <c:w val="0.81643657042869633"/>
          <c:h val="0.8484184751296332"/>
        </c:manualLayout>
      </c:layout>
      <c:scatterChart>
        <c:scatterStyle val="lineMarker"/>
        <c:varyColors val="0"/>
        <c:ser>
          <c:idx val="1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Validation'!$C$2:$C$75</c:f>
              <c:numCache>
                <c:formatCode>General</c:formatCode>
                <c:ptCount val="74"/>
                <c:pt idx="0">
                  <c:v>-17.57</c:v>
                </c:pt>
                <c:pt idx="1">
                  <c:v>-11.939999999999998</c:v>
                </c:pt>
                <c:pt idx="2">
                  <c:v>-15.629999999999995</c:v>
                </c:pt>
                <c:pt idx="3">
                  <c:v>-18.600000000000001</c:v>
                </c:pt>
                <c:pt idx="4">
                  <c:v>-12.760000000000005</c:v>
                </c:pt>
                <c:pt idx="5">
                  <c:v>-12.060000000000002</c:v>
                </c:pt>
                <c:pt idx="6">
                  <c:v>-0.42999999999999972</c:v>
                </c:pt>
                <c:pt idx="7">
                  <c:v>-1.8999999999999986</c:v>
                </c:pt>
                <c:pt idx="8">
                  <c:v>0.89000000000000057</c:v>
                </c:pt>
                <c:pt idx="9">
                  <c:v>-6.43</c:v>
                </c:pt>
                <c:pt idx="10">
                  <c:v>-7.7999999999999972</c:v>
                </c:pt>
                <c:pt idx="11">
                  <c:v>-8.6999999999999957</c:v>
                </c:pt>
                <c:pt idx="12">
                  <c:v>-4.1000000000000014</c:v>
                </c:pt>
                <c:pt idx="13">
                  <c:v>-12.93</c:v>
                </c:pt>
                <c:pt idx="14">
                  <c:v>-6.8800000000000026</c:v>
                </c:pt>
                <c:pt idx="15">
                  <c:v>-7.5900000000000034</c:v>
                </c:pt>
                <c:pt idx="16">
                  <c:v>-13.620000000000005</c:v>
                </c:pt>
                <c:pt idx="17">
                  <c:v>-9.4600000000000009</c:v>
                </c:pt>
                <c:pt idx="18">
                  <c:v>-8.5999999999999979</c:v>
                </c:pt>
                <c:pt idx="19">
                  <c:v>-9</c:v>
                </c:pt>
                <c:pt idx="20">
                  <c:v>-15.700000000000003</c:v>
                </c:pt>
                <c:pt idx="21">
                  <c:v>-13.5</c:v>
                </c:pt>
                <c:pt idx="22">
                  <c:v>-8.3000000000000043</c:v>
                </c:pt>
                <c:pt idx="23">
                  <c:v>-2.8999999999999986</c:v>
                </c:pt>
                <c:pt idx="24">
                  <c:v>-19.399999999999999</c:v>
                </c:pt>
                <c:pt idx="25">
                  <c:v>-29.299999999999997</c:v>
                </c:pt>
                <c:pt idx="26">
                  <c:v>-9</c:v>
                </c:pt>
                <c:pt idx="27">
                  <c:v>-15.699999999999996</c:v>
                </c:pt>
                <c:pt idx="28">
                  <c:v>-6.1000000000000014</c:v>
                </c:pt>
                <c:pt idx="29">
                  <c:v>-12.799999999999997</c:v>
                </c:pt>
                <c:pt idx="30">
                  <c:v>-20.900000000000006</c:v>
                </c:pt>
                <c:pt idx="31">
                  <c:v>-9</c:v>
                </c:pt>
                <c:pt idx="32">
                  <c:v>-8.7999999999999972</c:v>
                </c:pt>
                <c:pt idx="33">
                  <c:v>-15.599999999999998</c:v>
                </c:pt>
                <c:pt idx="34">
                  <c:v>-6.2000000000000028</c:v>
                </c:pt>
                <c:pt idx="35">
                  <c:v>-4.5</c:v>
                </c:pt>
                <c:pt idx="36">
                  <c:v>-4.6000000000000014</c:v>
                </c:pt>
                <c:pt idx="37">
                  <c:v>-10.600000000000001</c:v>
                </c:pt>
                <c:pt idx="38">
                  <c:v>-10</c:v>
                </c:pt>
                <c:pt idx="39">
                  <c:v>-14.200000000000003</c:v>
                </c:pt>
                <c:pt idx="40">
                  <c:v>-14.5</c:v>
                </c:pt>
                <c:pt idx="41">
                  <c:v>-6.5999999999999943</c:v>
                </c:pt>
                <c:pt idx="42">
                  <c:v>-4.5</c:v>
                </c:pt>
                <c:pt idx="43">
                  <c:v>-7.3000000000000007</c:v>
                </c:pt>
                <c:pt idx="44">
                  <c:v>-9.8999999999999986</c:v>
                </c:pt>
                <c:pt idx="45">
                  <c:v>-11.599999999999998</c:v>
                </c:pt>
                <c:pt idx="46">
                  <c:v>-9.8000000000000043</c:v>
                </c:pt>
                <c:pt idx="47">
                  <c:v>-22.180000000000003</c:v>
                </c:pt>
                <c:pt idx="48">
                  <c:v>-7.8099999999999952</c:v>
                </c:pt>
                <c:pt idx="49">
                  <c:v>2.3100000000000023</c:v>
                </c:pt>
                <c:pt idx="50">
                  <c:v>-6.6900000000000048</c:v>
                </c:pt>
                <c:pt idx="51">
                  <c:v>-2.7899999999999991</c:v>
                </c:pt>
                <c:pt idx="52">
                  <c:v>-3.3699999999999974</c:v>
                </c:pt>
                <c:pt idx="53">
                  <c:v>-0.53999999999999915</c:v>
                </c:pt>
                <c:pt idx="54">
                  <c:v>-5.3000000000000043</c:v>
                </c:pt>
                <c:pt idx="55">
                  <c:v>-3.5</c:v>
                </c:pt>
                <c:pt idx="56">
                  <c:v>-1.5</c:v>
                </c:pt>
                <c:pt idx="57">
                  <c:v>-1.3999999999999986</c:v>
                </c:pt>
                <c:pt idx="58">
                  <c:v>0</c:v>
                </c:pt>
                <c:pt idx="59">
                  <c:v>-2.1000000000000014</c:v>
                </c:pt>
                <c:pt idx="60">
                  <c:v>-3.8999999999999986</c:v>
                </c:pt>
                <c:pt idx="61">
                  <c:v>-6.9000000000000057</c:v>
                </c:pt>
                <c:pt idx="62">
                  <c:v>-5.1000000000000014</c:v>
                </c:pt>
                <c:pt idx="63">
                  <c:v>0</c:v>
                </c:pt>
                <c:pt idx="64">
                  <c:v>-6</c:v>
                </c:pt>
                <c:pt idx="65">
                  <c:v>0</c:v>
                </c:pt>
                <c:pt idx="66">
                  <c:v>-15.100000000000001</c:v>
                </c:pt>
                <c:pt idx="67">
                  <c:v>-8.4000000000000057</c:v>
                </c:pt>
                <c:pt idx="68">
                  <c:v>-3.5</c:v>
                </c:pt>
                <c:pt idx="69">
                  <c:v>-7.6999999999999957</c:v>
                </c:pt>
                <c:pt idx="70">
                  <c:v>-7</c:v>
                </c:pt>
                <c:pt idx="71">
                  <c:v>0</c:v>
                </c:pt>
                <c:pt idx="72">
                  <c:v>0</c:v>
                </c:pt>
                <c:pt idx="73">
                  <c:v>-3.6000000000000014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A-634E-83D5-4DBC0CB25A64}"/>
            </c:ext>
          </c:extLst>
        </c:ser>
        <c:ser>
          <c:idx val="0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Validation'!$F$2:$F$75</c:f>
              <c:numCache>
                <c:formatCode>General</c:formatCode>
                <c:ptCount val="74"/>
                <c:pt idx="0">
                  <c:v>-16.458277019000001</c:v>
                </c:pt>
                <c:pt idx="1">
                  <c:v>-12.592066973000001</c:v>
                </c:pt>
                <c:pt idx="2">
                  <c:v>-13.959385160000002</c:v>
                </c:pt>
                <c:pt idx="3">
                  <c:v>-16.196338669000003</c:v>
                </c:pt>
                <c:pt idx="4">
                  <c:v>-9.9202958030000037</c:v>
                </c:pt>
                <c:pt idx="5">
                  <c:v>-12.146771778000003</c:v>
                </c:pt>
                <c:pt idx="6">
                  <c:v>-0.34129197210000134</c:v>
                </c:pt>
                <c:pt idx="7">
                  <c:v>-3.2214869560500006</c:v>
                </c:pt>
                <c:pt idx="8">
                  <c:v>2.9743228235499992</c:v>
                </c:pt>
                <c:pt idx="9">
                  <c:v>-1.22283864005</c:v>
                </c:pt>
                <c:pt idx="10">
                  <c:v>-8.2385062299999987</c:v>
                </c:pt>
                <c:pt idx="11">
                  <c:v>-10.240811059999999</c:v>
                </c:pt>
                <c:pt idx="12">
                  <c:v>-6.77919932</c:v>
                </c:pt>
                <c:pt idx="13">
                  <c:v>-13.629342839000005</c:v>
                </c:pt>
                <c:pt idx="14">
                  <c:v>-12.298696021000005</c:v>
                </c:pt>
                <c:pt idx="15">
                  <c:v>-10.973287970000003</c:v>
                </c:pt>
                <c:pt idx="16">
                  <c:v>-15.441956221000003</c:v>
                </c:pt>
                <c:pt idx="17">
                  <c:v>-11.968653700000004</c:v>
                </c:pt>
                <c:pt idx="18">
                  <c:v>-6.6691125300000005</c:v>
                </c:pt>
                <c:pt idx="19">
                  <c:v>-10.482398170000005</c:v>
                </c:pt>
                <c:pt idx="20">
                  <c:v>-13.566673320000003</c:v>
                </c:pt>
                <c:pt idx="21">
                  <c:v>-12.725507370000004</c:v>
                </c:pt>
                <c:pt idx="22">
                  <c:v>-11.547875040000005</c:v>
                </c:pt>
                <c:pt idx="23">
                  <c:v>-12.893740560000001</c:v>
                </c:pt>
                <c:pt idx="24">
                  <c:v>-15.0246943</c:v>
                </c:pt>
                <c:pt idx="25">
                  <c:v>-20.632467299999998</c:v>
                </c:pt>
                <c:pt idx="26">
                  <c:v>-7.8467448599999985</c:v>
                </c:pt>
                <c:pt idx="27">
                  <c:v>-13.903139700000001</c:v>
                </c:pt>
                <c:pt idx="28">
                  <c:v>-2.4072050500000026</c:v>
                </c:pt>
                <c:pt idx="29">
                  <c:v>-11.379641849999999</c:v>
                </c:pt>
                <c:pt idx="30">
                  <c:v>-17.211725770000001</c:v>
                </c:pt>
                <c:pt idx="31">
                  <c:v>-3.3044487300000012</c:v>
                </c:pt>
                <c:pt idx="32">
                  <c:v>-1.061339530000001</c:v>
                </c:pt>
                <c:pt idx="33">
                  <c:v>-9.7533876799999994</c:v>
                </c:pt>
                <c:pt idx="34">
                  <c:v>-6.7777456600000008</c:v>
                </c:pt>
                <c:pt idx="35">
                  <c:v>-8.6591171599999992</c:v>
                </c:pt>
                <c:pt idx="36">
                  <c:v>-7.7560588400000006</c:v>
                </c:pt>
                <c:pt idx="37">
                  <c:v>-10.389978940000002</c:v>
                </c:pt>
                <c:pt idx="38">
                  <c:v>-8.2828428600000006</c:v>
                </c:pt>
                <c:pt idx="39">
                  <c:v>-9.8631949199999998</c:v>
                </c:pt>
                <c:pt idx="40">
                  <c:v>-10.0889595</c:v>
                </c:pt>
                <c:pt idx="41">
                  <c:v>-8.3957251499999987</c:v>
                </c:pt>
                <c:pt idx="42">
                  <c:v>-6.2246559849999974</c:v>
                </c:pt>
                <c:pt idx="43">
                  <c:v>-5.568328495000002</c:v>
                </c:pt>
                <c:pt idx="44">
                  <c:v>-11.694051734999999</c:v>
                </c:pt>
                <c:pt idx="45">
                  <c:v>-8.4671082425000002</c:v>
                </c:pt>
                <c:pt idx="46">
                  <c:v>-11.311194032500001</c:v>
                </c:pt>
                <c:pt idx="47">
                  <c:v>-8.2158034154000017</c:v>
                </c:pt>
                <c:pt idx="48">
                  <c:v>-4.7535570969000016</c:v>
                </c:pt>
                <c:pt idx="49">
                  <c:v>0.75801883439999873</c:v>
                </c:pt>
                <c:pt idx="50">
                  <c:v>-5.4700219420000025</c:v>
                </c:pt>
                <c:pt idx="51">
                  <c:v>-4.4453571356000019</c:v>
                </c:pt>
                <c:pt idx="52">
                  <c:v>-6.4346477949000018</c:v>
                </c:pt>
                <c:pt idx="53">
                  <c:v>-4.3172740348000023</c:v>
                </c:pt>
                <c:pt idx="54">
                  <c:v>-2.4280482980000033</c:v>
                </c:pt>
                <c:pt idx="55">
                  <c:v>-7.3912684539999995</c:v>
                </c:pt>
                <c:pt idx="56">
                  <c:v>-0.66690566200000312</c:v>
                </c:pt>
                <c:pt idx="57">
                  <c:v>-7.1110866710000016</c:v>
                </c:pt>
                <c:pt idx="58">
                  <c:v>-2.6281781430000022</c:v>
                </c:pt>
                <c:pt idx="59">
                  <c:v>0.49384743899999811</c:v>
                </c:pt>
                <c:pt idx="60">
                  <c:v>0.2536916249999997</c:v>
                </c:pt>
                <c:pt idx="61">
                  <c:v>-9.0723591520000042</c:v>
                </c:pt>
                <c:pt idx="62">
                  <c:v>-0.86703550700000198</c:v>
                </c:pt>
                <c:pt idx="63">
                  <c:v>-3.3086196159999992</c:v>
                </c:pt>
                <c:pt idx="64">
                  <c:v>-5.1498141900000016</c:v>
                </c:pt>
                <c:pt idx="65">
                  <c:v>0.33374356299999997</c:v>
                </c:pt>
                <c:pt idx="66">
                  <c:v>-9.2324630280000033</c:v>
                </c:pt>
                <c:pt idx="67">
                  <c:v>-5.069762252000003</c:v>
                </c:pt>
                <c:pt idx="68">
                  <c:v>-6.9910087640000018</c:v>
                </c:pt>
                <c:pt idx="69">
                  <c:v>-3.5087494610000021</c:v>
                </c:pt>
                <c:pt idx="70">
                  <c:v>-5.4700219420000025</c:v>
                </c:pt>
                <c:pt idx="71">
                  <c:v>-3.3086196159999992</c:v>
                </c:pt>
                <c:pt idx="72">
                  <c:v>-4.5894506240000013</c:v>
                </c:pt>
                <c:pt idx="73">
                  <c:v>-7.8315541130000028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A-634E-83D5-4DBC0CB2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6000"/>
        <c:axId val="139576392"/>
      </c:scatterChart>
      <c:valAx>
        <c:axId val="1395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9576392"/>
        <c:crosses val="autoZero"/>
        <c:crossBetween val="midCat"/>
      </c:valAx>
      <c:valAx>
        <c:axId val="139576392"/>
        <c:scaling>
          <c:orientation val="minMax"/>
          <c:max val="5"/>
          <c:min val="-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layout>
            <c:manualLayout>
              <c:xMode val="edge"/>
              <c:yMode val="edge"/>
              <c:x val="1.1555611548556433E-2"/>
              <c:y val="0.27606587035628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957600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6950425196850388"/>
          <c:y val="0.58614063581477904"/>
          <c:w val="0.2940949501312336"/>
          <c:h val="0.176394399786189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3309076990376198"/>
                  <c:y val="0.17876932050160402"/>
                </c:manualLayout>
              </c:layout>
              <c:numFmt formatCode="General" sourceLinked="0"/>
            </c:trendlineLbl>
          </c:trendline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FD47-B978-1F86A875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3488"/>
        <c:axId val="242403880"/>
      </c:scatterChart>
      <c:valAx>
        <c:axId val="2424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403880"/>
        <c:crosses val="autoZero"/>
        <c:crossBetween val="midCat"/>
      </c:valAx>
      <c:valAx>
        <c:axId val="24240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4-B144-B9CA-F889645B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4664"/>
        <c:axId val="242405056"/>
      </c:scatterChart>
      <c:valAx>
        <c:axId val="2424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405056"/>
        <c:crosses val="autoZero"/>
        <c:crossBetween val="midCat"/>
      </c:valAx>
      <c:valAx>
        <c:axId val="24240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4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Residuals</c:v>
          </c:tx>
          <c:spPr>
            <a:ln w="28575">
              <a:noFill/>
            </a:ln>
          </c:spP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Validation'!$I$2:$I$75</c:f>
              <c:numCache>
                <c:formatCode>General</c:formatCode>
                <c:ptCount val="74"/>
                <c:pt idx="0">
                  <c:v>1.235927986483526</c:v>
                </c:pt>
                <c:pt idx="1">
                  <c:v>0.42519133727738756</c:v>
                </c:pt>
                <c:pt idx="2">
                  <c:v>2.7909539436281983</c:v>
                </c:pt>
                <c:pt idx="3">
                  <c:v>5.7775877941446678</c:v>
                </c:pt>
                <c:pt idx="4">
                  <c:v>8.0639199264594339</c:v>
                </c:pt>
                <c:pt idx="5">
                  <c:v>7.5293414572811532E-3</c:v>
                </c:pt>
                <c:pt idx="6">
                  <c:v>7.8691142139067222E-3</c:v>
                </c:pt>
                <c:pt idx="7">
                  <c:v>1.7463277750102999</c:v>
                </c:pt>
                <c:pt idx="8">
                  <c:v>4.3444016327714445</c:v>
                </c:pt>
                <c:pt idx="9">
                  <c:v>27.114529428556331</c:v>
                </c:pt>
                <c:pt idx="10">
                  <c:v>0.19228771374881426</c:v>
                </c:pt>
                <c:pt idx="11">
                  <c:v>2.3740987226183323</c:v>
                </c:pt>
                <c:pt idx="12">
                  <c:v>7.1781089962884357</c:v>
                </c:pt>
                <c:pt idx="13">
                  <c:v>0.48908040646058465</c:v>
                </c:pt>
                <c:pt idx="14">
                  <c:v>29.362266568001257</c:v>
                </c:pt>
                <c:pt idx="15">
                  <c:v>11.446637487946706</c:v>
                </c:pt>
                <c:pt idx="16">
                  <c:v>3.3195244712406033</c:v>
                </c:pt>
                <c:pt idx="17">
                  <c:v>6.2933433865237074</c:v>
                </c:pt>
                <c:pt idx="18">
                  <c:v>3.7283264218029943</c:v>
                </c:pt>
                <c:pt idx="19">
                  <c:v>2.1975043344193588</c:v>
                </c:pt>
                <c:pt idx="20">
                  <c:v>4.5510827235998059</c:v>
                </c:pt>
                <c:pt idx="21">
                  <c:v>0.59983883392431292</c:v>
                </c:pt>
                <c:pt idx="22">
                  <c:v>10.548692275454981</c:v>
                </c:pt>
                <c:pt idx="23">
                  <c:v>99.874850380589095</c:v>
                </c:pt>
                <c:pt idx="24">
                  <c:v>19.143299968452475</c:v>
                </c:pt>
                <c:pt idx="25">
                  <c:v>75.126123105569206</c:v>
                </c:pt>
                <c:pt idx="26">
                  <c:v>1.3299974179364169</c:v>
                </c:pt>
                <c:pt idx="27">
                  <c:v>3.2287069377160855</c:v>
                </c:pt>
                <c:pt idx="28">
                  <c:v>13.636734542745501</c:v>
                </c:pt>
                <c:pt idx="29">
                  <c:v>2.017417274271418</c:v>
                </c:pt>
                <c:pt idx="30">
                  <c:v>13.603366795682128</c:v>
                </c:pt>
                <c:pt idx="31">
                  <c:v>32.439304269198608</c:v>
                </c:pt>
                <c:pt idx="32">
                  <c:v>59.886865869940557</c:v>
                </c:pt>
                <c:pt idx="33">
                  <c:v>34.182875620375803</c:v>
                </c:pt>
                <c:pt idx="34">
                  <c:v>0.33379004764883324</c:v>
                </c:pt>
                <c:pt idx="35">
                  <c:v>17.298255550606473</c:v>
                </c:pt>
                <c:pt idx="36">
                  <c:v>9.9607074015421464</c:v>
                </c:pt>
                <c:pt idx="37">
                  <c:v>4.4108845643524665E-2</c:v>
                </c:pt>
                <c:pt idx="38">
                  <c:v>2.9486286434529716</c:v>
                </c:pt>
                <c:pt idx="39">
                  <c:v>18.807878301913849</c:v>
                </c:pt>
                <c:pt idx="40">
                  <c:v>19.457278292640236</c:v>
                </c:pt>
                <c:pt idx="41">
                  <c:v>3.2246288143425321</c:v>
                </c:pt>
                <c:pt idx="42">
                  <c:v>2.9744382665963145</c:v>
                </c:pt>
                <c:pt idx="43">
                  <c:v>2.9986862012289572</c:v>
                </c:pt>
                <c:pt idx="44">
                  <c:v>3.2186216278565229</c:v>
                </c:pt>
                <c:pt idx="45">
                  <c:v>9.815010764211447</c:v>
                </c:pt>
                <c:pt idx="46">
                  <c:v>2.2837074038636129</c:v>
                </c:pt>
                <c:pt idx="47">
                  <c:v>194.9987862533543</c:v>
                </c:pt>
                <c:pt idx="48">
                  <c:v>9.3418432199103059</c:v>
                </c:pt>
                <c:pt idx="49">
                  <c:v>2.4086455383771486</c:v>
                </c:pt>
                <c:pt idx="50">
                  <c:v>1.488346462001457</c:v>
                </c:pt>
                <c:pt idx="51">
                  <c:v>2.7402072463818579</c:v>
                </c:pt>
                <c:pt idx="52">
                  <c:v>9.3920661067854585</c:v>
                </c:pt>
                <c:pt idx="53">
                  <c:v>14.267799133974282</c:v>
                </c:pt>
                <c:pt idx="54">
                  <c:v>8.2481065786207193</c:v>
                </c:pt>
                <c:pt idx="55">
                  <c:v>15.141970181095539</c:v>
                </c:pt>
                <c:pt idx="56">
                  <c:v>0.69404617600765006</c:v>
                </c:pt>
                <c:pt idx="57">
                  <c:v>32.616510963673903</c:v>
                </c:pt>
                <c:pt idx="58">
                  <c:v>6.9073203513429258</c:v>
                </c:pt>
                <c:pt idx="59">
                  <c:v>6.7280445368068644</c:v>
                </c:pt>
                <c:pt idx="60">
                  <c:v>17.253154115595144</c:v>
                </c:pt>
                <c:pt idx="61">
                  <c:v>4.7191442852781522</c:v>
                </c:pt>
                <c:pt idx="62">
                  <c:v>17.917988398998723</c:v>
                </c:pt>
                <c:pt idx="63">
                  <c:v>10.946963763379998</c:v>
                </c:pt>
                <c:pt idx="64">
                  <c:v>0.72281591152535485</c:v>
                </c:pt>
                <c:pt idx="65">
                  <c:v>0.1113847658439365</c:v>
                </c:pt>
                <c:pt idx="66">
                  <c:v>34.427990117786884</c:v>
                </c:pt>
                <c:pt idx="67">
                  <c:v>11.090483458204124</c:v>
                </c:pt>
                <c:pt idx="68">
                  <c:v>12.187142190324808</c:v>
                </c:pt>
                <c:pt idx="69">
                  <c:v>17.566581080667749</c:v>
                </c:pt>
                <c:pt idx="70">
                  <c:v>2.3408328579614439</c:v>
                </c:pt>
                <c:pt idx="71">
                  <c:v>10.946963763379998</c:v>
                </c:pt>
                <c:pt idx="72">
                  <c:v>21.063057030134001</c:v>
                </c:pt>
                <c:pt idx="73">
                  <c:v>17.90605021124723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A-DC45-8495-A55B4C20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6184"/>
        <c:axId val="243276576"/>
      </c:scatterChart>
      <c:valAx>
        <c:axId val="24327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76576"/>
        <c:crosses val="autoZero"/>
        <c:crossBetween val="midCat"/>
      </c:valAx>
      <c:valAx>
        <c:axId val="24327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27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35</c:v>
          </c:tx>
          <c:marker>
            <c:symbol val="none"/>
          </c:marker>
          <c:val>
            <c:numRef>
              <c:f>'Interaction Model'!$E$2:$E$8</c:f>
              <c:numCache>
                <c:formatCode>General</c:formatCode>
                <c:ptCount val="7"/>
                <c:pt idx="0">
                  <c:v>5.2130483999999999</c:v>
                </c:pt>
                <c:pt idx="1">
                  <c:v>2.8821604999999999</c:v>
                </c:pt>
                <c:pt idx="2">
                  <c:v>0.55127260000000011</c:v>
                </c:pt>
                <c:pt idx="3">
                  <c:v>-1.7796153000000001</c:v>
                </c:pt>
                <c:pt idx="4">
                  <c:v>-4.1105032000000019</c:v>
                </c:pt>
                <c:pt idx="5">
                  <c:v>-6.4413911000000024</c:v>
                </c:pt>
                <c:pt idx="6">
                  <c:v>-8.7722790000000028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E-6143-8EEC-4E6B2210D47E}"/>
            </c:ext>
          </c:extLst>
        </c:ser>
        <c:ser>
          <c:idx val="1"/>
          <c:order val="1"/>
          <c:tx>
            <c:v>45</c:v>
          </c:tx>
          <c:marker>
            <c:symbol val="none"/>
          </c:marker>
          <c:val>
            <c:numRef>
              <c:f>'Interaction Model'!$E$9:$E$15</c:f>
              <c:numCache>
                <c:formatCode>General</c:formatCode>
                <c:ptCount val="7"/>
                <c:pt idx="0">
                  <c:v>3.6643414000000001</c:v>
                </c:pt>
                <c:pt idx="1">
                  <c:v>0.4109385000000001</c:v>
                </c:pt>
                <c:pt idx="2">
                  <c:v>-2.8424643999999999</c:v>
                </c:pt>
                <c:pt idx="3">
                  <c:v>-6.0958672999999992</c:v>
                </c:pt>
                <c:pt idx="4">
                  <c:v>-9.349270200000003</c:v>
                </c:pt>
                <c:pt idx="5">
                  <c:v>-12.602673100000002</c:v>
                </c:pt>
                <c:pt idx="6">
                  <c:v>-15.856076000000002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E-6143-8EEC-4E6B2210D47E}"/>
            </c:ext>
          </c:extLst>
        </c:ser>
        <c:ser>
          <c:idx val="2"/>
          <c:order val="2"/>
          <c:tx>
            <c:v>55</c:v>
          </c:tx>
          <c:marker>
            <c:symbol val="none"/>
          </c:marker>
          <c:val>
            <c:numRef>
              <c:f>'Interaction Model'!$E$16:$E$22</c:f>
              <c:numCache>
                <c:formatCode>General</c:formatCode>
                <c:ptCount val="7"/>
                <c:pt idx="0">
                  <c:v>2.1156344000000002</c:v>
                </c:pt>
                <c:pt idx="1">
                  <c:v>-2.0602834999999997</c:v>
                </c:pt>
                <c:pt idx="2">
                  <c:v>-6.2362013999999997</c:v>
                </c:pt>
                <c:pt idx="3">
                  <c:v>-10.412119299999999</c:v>
                </c:pt>
                <c:pt idx="4">
                  <c:v>-14.588037200000002</c:v>
                </c:pt>
                <c:pt idx="5">
                  <c:v>-18.763955100000004</c:v>
                </c:pt>
                <c:pt idx="6">
                  <c:v>-22.939872999999999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E-6143-8EEC-4E6B2210D47E}"/>
            </c:ext>
          </c:extLst>
        </c:ser>
        <c:ser>
          <c:idx val="3"/>
          <c:order val="3"/>
          <c:tx>
            <c:v>65</c:v>
          </c:tx>
          <c:marker>
            <c:symbol val="none"/>
          </c:marker>
          <c:val>
            <c:numRef>
              <c:f>'Interaction Model'!$E$23:$E$29</c:f>
              <c:numCache>
                <c:formatCode>General</c:formatCode>
                <c:ptCount val="7"/>
                <c:pt idx="0">
                  <c:v>0.56692739999999964</c:v>
                </c:pt>
                <c:pt idx="1">
                  <c:v>-4.5315054999999997</c:v>
                </c:pt>
                <c:pt idx="2">
                  <c:v>-9.6299384000000003</c:v>
                </c:pt>
                <c:pt idx="3">
                  <c:v>-14.728371300000001</c:v>
                </c:pt>
                <c:pt idx="4">
                  <c:v>-19.826804200000002</c:v>
                </c:pt>
                <c:pt idx="5">
                  <c:v>-24.9252371</c:v>
                </c:pt>
                <c:pt idx="6">
                  <c:v>-30.023670000000006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E-6143-8EEC-4E6B2210D47E}"/>
            </c:ext>
          </c:extLst>
        </c:ser>
        <c:ser>
          <c:idx val="4"/>
          <c:order val="4"/>
          <c:tx>
            <c:v>75</c:v>
          </c:tx>
          <c:marker>
            <c:symbol val="none"/>
          </c:marker>
          <c:val>
            <c:numRef>
              <c:f>'Interaction Model'!$E$30:$E$36</c:f>
              <c:numCache>
                <c:formatCode>General</c:formatCode>
                <c:ptCount val="7"/>
                <c:pt idx="0">
                  <c:v>-0.9817796000000012</c:v>
                </c:pt>
                <c:pt idx="1">
                  <c:v>-7.0027275000000015</c:v>
                </c:pt>
                <c:pt idx="2">
                  <c:v>-13.023675400000002</c:v>
                </c:pt>
                <c:pt idx="3">
                  <c:v>-19.044623300000001</c:v>
                </c:pt>
                <c:pt idx="4">
                  <c:v>-25.065571200000001</c:v>
                </c:pt>
                <c:pt idx="5">
                  <c:v>-31.086519100000004</c:v>
                </c:pt>
                <c:pt idx="6">
                  <c:v>-37.107467000000007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E-6143-8EEC-4E6B2210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03096"/>
        <c:axId val="242402704"/>
      </c:lineChart>
      <c:catAx>
        <c:axId val="2424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02704"/>
        <c:crosses val="autoZero"/>
        <c:auto val="1"/>
        <c:lblAlgn val="ctr"/>
        <c:lblOffset val="100"/>
        <c:noMultiLvlLbl val="0"/>
      </c:catAx>
      <c:valAx>
        <c:axId val="24240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3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'IM Validation'!$D$2:$D$75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2.66</c:v>
                </c:pt>
                <c:pt idx="62">
                  <c:v>2.66</c:v>
                </c:pt>
                <c:pt idx="63">
                  <c:v>2.66</c:v>
                </c:pt>
                <c:pt idx="64">
                  <c:v>2.66</c:v>
                </c:pt>
                <c:pt idx="65">
                  <c:v>2.66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2.66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</c:numCache>
            </c:numRef>
          </c:xVal>
          <c:yVal>
            <c:numRef>
              <c:f>'IM Validation'!$H$2:$H$75</c:f>
              <c:numCache>
                <c:formatCode>General</c:formatCode>
                <c:ptCount val="74"/>
                <c:pt idx="0">
                  <c:v>1.1117229809999998</c:v>
                </c:pt>
                <c:pt idx="1">
                  <c:v>-0.65206697300000371</c:v>
                </c:pt>
                <c:pt idx="2">
                  <c:v>1.6706148399999918</c:v>
                </c:pt>
                <c:pt idx="3">
                  <c:v>2.403661330999995</c:v>
                </c:pt>
                <c:pt idx="4">
                  <c:v>2.8397041970000032</c:v>
                </c:pt>
                <c:pt idx="5">
                  <c:v>-8.6771777999999244E-2</c:v>
                </c:pt>
                <c:pt idx="6">
                  <c:v>8.8708027899997433E-2</c:v>
                </c:pt>
                <c:pt idx="7">
                  <c:v>-1.321486956050002</c:v>
                </c:pt>
                <c:pt idx="8">
                  <c:v>2.08432282355</c:v>
                </c:pt>
                <c:pt idx="9">
                  <c:v>5.2071613599499997</c:v>
                </c:pt>
                <c:pt idx="10">
                  <c:v>-0.43850623000000155</c:v>
                </c:pt>
                <c:pt idx="11">
                  <c:v>-1.5408110600000029</c:v>
                </c:pt>
                <c:pt idx="12">
                  <c:v>-2.6791993199999951</c:v>
                </c:pt>
                <c:pt idx="13">
                  <c:v>-0.69934283900000338</c:v>
                </c:pt>
                <c:pt idx="14">
                  <c:v>-5.4186960210000024</c:v>
                </c:pt>
                <c:pt idx="15">
                  <c:v>-3.3832879699999978</c:v>
                </c:pt>
                <c:pt idx="16">
                  <c:v>-1.8219562210000007</c:v>
                </c:pt>
                <c:pt idx="17">
                  <c:v>-2.5086537000000035</c:v>
                </c:pt>
                <c:pt idx="18">
                  <c:v>1.9308874699999983</c:v>
                </c:pt>
                <c:pt idx="19">
                  <c:v>-1.4823981700000033</c:v>
                </c:pt>
                <c:pt idx="20">
                  <c:v>2.1333266799999961</c:v>
                </c:pt>
                <c:pt idx="21">
                  <c:v>0.77449262999999746</c:v>
                </c:pt>
                <c:pt idx="22">
                  <c:v>-3.2478750399999967</c:v>
                </c:pt>
                <c:pt idx="23">
                  <c:v>-9.9937405599999991</c:v>
                </c:pt>
                <c:pt idx="24">
                  <c:v>4.3753056999999984</c:v>
                </c:pt>
                <c:pt idx="25">
                  <c:v>8.6675326999999953</c:v>
                </c:pt>
                <c:pt idx="26">
                  <c:v>1.1532551399999988</c:v>
                </c:pt>
                <c:pt idx="27">
                  <c:v>1.7968602999999987</c:v>
                </c:pt>
                <c:pt idx="28">
                  <c:v>3.6927949499999997</c:v>
                </c:pt>
                <c:pt idx="29">
                  <c:v>1.4203581499999984</c:v>
                </c:pt>
                <c:pt idx="30">
                  <c:v>3.6882742300000046</c:v>
                </c:pt>
                <c:pt idx="31">
                  <c:v>5.6955512699999993</c:v>
                </c:pt>
                <c:pt idx="32">
                  <c:v>7.7386604699999957</c:v>
                </c:pt>
                <c:pt idx="33">
                  <c:v>5.846612320000002</c:v>
                </c:pt>
                <c:pt idx="34">
                  <c:v>-0.57774565999999794</c:v>
                </c:pt>
                <c:pt idx="35">
                  <c:v>-4.159117160000001</c:v>
                </c:pt>
                <c:pt idx="36">
                  <c:v>-3.15605884</c:v>
                </c:pt>
                <c:pt idx="37">
                  <c:v>0.21002106000000254</c:v>
                </c:pt>
                <c:pt idx="38">
                  <c:v>1.7171571399999976</c:v>
                </c:pt>
                <c:pt idx="39">
                  <c:v>4.3368050800000049</c:v>
                </c:pt>
                <c:pt idx="40">
                  <c:v>4.4110404999999986</c:v>
                </c:pt>
                <c:pt idx="41">
                  <c:v>-1.7957251500000027</c:v>
                </c:pt>
                <c:pt idx="42">
                  <c:v>-1.7246559849999983</c:v>
                </c:pt>
                <c:pt idx="43">
                  <c:v>1.7316715049999978</c:v>
                </c:pt>
                <c:pt idx="44">
                  <c:v>-1.7940517350000036</c:v>
                </c:pt>
                <c:pt idx="45">
                  <c:v>3.1328917575000013</c:v>
                </c:pt>
                <c:pt idx="46">
                  <c:v>-1.5111940325000006</c:v>
                </c:pt>
                <c:pt idx="47">
                  <c:v>13.9641965846</c:v>
                </c:pt>
                <c:pt idx="48">
                  <c:v>3.0564429030999918</c:v>
                </c:pt>
                <c:pt idx="49">
                  <c:v>-1.5519811656000044</c:v>
                </c:pt>
                <c:pt idx="50">
                  <c:v>1.2199780580000024</c:v>
                </c:pt>
                <c:pt idx="51">
                  <c:v>-1.6553571356000063</c:v>
                </c:pt>
                <c:pt idx="52">
                  <c:v>-3.0646477949000044</c:v>
                </c:pt>
                <c:pt idx="53">
                  <c:v>-3.7772740348000013</c:v>
                </c:pt>
                <c:pt idx="54">
                  <c:v>2.871951702000004</c:v>
                </c:pt>
                <c:pt idx="55">
                  <c:v>-3.8912684539999987</c:v>
                </c:pt>
                <c:pt idx="56">
                  <c:v>0.8330943379999951</c:v>
                </c:pt>
                <c:pt idx="57">
                  <c:v>-5.7110866710000039</c:v>
                </c:pt>
                <c:pt idx="58">
                  <c:v>-2.6281781429999995</c:v>
                </c:pt>
                <c:pt idx="59">
                  <c:v>2.593847439000001</c:v>
                </c:pt>
                <c:pt idx="60">
                  <c:v>4.1536916250000004</c:v>
                </c:pt>
                <c:pt idx="61">
                  <c:v>-2.1723591519999985</c:v>
                </c:pt>
                <c:pt idx="62">
                  <c:v>4.2329644929999972</c:v>
                </c:pt>
                <c:pt idx="63">
                  <c:v>-3.3086196160000014</c:v>
                </c:pt>
                <c:pt idx="64">
                  <c:v>0.85018580999999926</c:v>
                </c:pt>
                <c:pt idx="65">
                  <c:v>0.3337435630000023</c:v>
                </c:pt>
                <c:pt idx="66">
                  <c:v>5.8675369719999964</c:v>
                </c:pt>
                <c:pt idx="67">
                  <c:v>3.3302377480000018</c:v>
                </c:pt>
                <c:pt idx="68">
                  <c:v>-3.491008764</c:v>
                </c:pt>
                <c:pt idx="69">
                  <c:v>4.191250538999995</c:v>
                </c:pt>
                <c:pt idx="70">
                  <c:v>1.5299780579999975</c:v>
                </c:pt>
                <c:pt idx="71">
                  <c:v>-3.3086196160000014</c:v>
                </c:pt>
                <c:pt idx="72">
                  <c:v>-4.5894506240000013</c:v>
                </c:pt>
                <c:pt idx="73">
                  <c:v>-4.2315541130000014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D-8840-AFE4-B999CB77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1920"/>
        <c:axId val="243277360"/>
      </c:scatterChart>
      <c:valAx>
        <c:axId val="242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Assessment Altitude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77360"/>
        <c:crosses val="autoZero"/>
        <c:crossBetween val="midCat"/>
      </c:valAx>
      <c:valAx>
        <c:axId val="24327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401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9129483814541"/>
          <c:y val="5.1400554097404488E-2"/>
          <c:w val="0.81643657042869633"/>
          <c:h val="0.8484184751296332"/>
        </c:manualLayout>
      </c:layout>
      <c:scatterChart>
        <c:scatterStyle val="lineMarker"/>
        <c:varyColors val="0"/>
        <c:ser>
          <c:idx val="1"/>
          <c:order val="0"/>
          <c:tx>
            <c:v>Observed Change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Validation'!$C$2:$C$75</c:f>
              <c:numCache>
                <c:formatCode>General</c:formatCode>
                <c:ptCount val="74"/>
                <c:pt idx="0">
                  <c:v>-17.57</c:v>
                </c:pt>
                <c:pt idx="1">
                  <c:v>-11.939999999999998</c:v>
                </c:pt>
                <c:pt idx="2">
                  <c:v>-15.629999999999995</c:v>
                </c:pt>
                <c:pt idx="3">
                  <c:v>-18.600000000000001</c:v>
                </c:pt>
                <c:pt idx="4">
                  <c:v>-12.760000000000005</c:v>
                </c:pt>
                <c:pt idx="5">
                  <c:v>-12.060000000000002</c:v>
                </c:pt>
                <c:pt idx="6">
                  <c:v>-0.42999999999999972</c:v>
                </c:pt>
                <c:pt idx="7">
                  <c:v>-1.8999999999999986</c:v>
                </c:pt>
                <c:pt idx="8">
                  <c:v>0.89000000000000057</c:v>
                </c:pt>
                <c:pt idx="9">
                  <c:v>-6.43</c:v>
                </c:pt>
                <c:pt idx="10">
                  <c:v>-7.7999999999999972</c:v>
                </c:pt>
                <c:pt idx="11">
                  <c:v>-8.6999999999999957</c:v>
                </c:pt>
                <c:pt idx="12">
                  <c:v>-4.1000000000000014</c:v>
                </c:pt>
                <c:pt idx="13">
                  <c:v>-12.93</c:v>
                </c:pt>
                <c:pt idx="14">
                  <c:v>-6.8800000000000026</c:v>
                </c:pt>
                <c:pt idx="15">
                  <c:v>-7.5900000000000034</c:v>
                </c:pt>
                <c:pt idx="16">
                  <c:v>-13.620000000000005</c:v>
                </c:pt>
                <c:pt idx="17">
                  <c:v>-9.4600000000000009</c:v>
                </c:pt>
                <c:pt idx="18">
                  <c:v>-8.5999999999999979</c:v>
                </c:pt>
                <c:pt idx="19">
                  <c:v>-9</c:v>
                </c:pt>
                <c:pt idx="20">
                  <c:v>-15.700000000000003</c:v>
                </c:pt>
                <c:pt idx="21">
                  <c:v>-13.5</c:v>
                </c:pt>
                <c:pt idx="22">
                  <c:v>-8.3000000000000043</c:v>
                </c:pt>
                <c:pt idx="23">
                  <c:v>-2.8999999999999986</c:v>
                </c:pt>
                <c:pt idx="24">
                  <c:v>-19.399999999999999</c:v>
                </c:pt>
                <c:pt idx="25">
                  <c:v>-29.299999999999997</c:v>
                </c:pt>
                <c:pt idx="26">
                  <c:v>-9</c:v>
                </c:pt>
                <c:pt idx="27">
                  <c:v>-15.699999999999996</c:v>
                </c:pt>
                <c:pt idx="28">
                  <c:v>-6.1000000000000014</c:v>
                </c:pt>
                <c:pt idx="29">
                  <c:v>-12.799999999999997</c:v>
                </c:pt>
                <c:pt idx="30">
                  <c:v>-20.900000000000006</c:v>
                </c:pt>
                <c:pt idx="31">
                  <c:v>-9</c:v>
                </c:pt>
                <c:pt idx="32">
                  <c:v>-8.7999999999999972</c:v>
                </c:pt>
                <c:pt idx="33">
                  <c:v>-15.599999999999998</c:v>
                </c:pt>
                <c:pt idx="34">
                  <c:v>-6.2000000000000028</c:v>
                </c:pt>
                <c:pt idx="35">
                  <c:v>-4.5</c:v>
                </c:pt>
                <c:pt idx="36">
                  <c:v>-4.6000000000000014</c:v>
                </c:pt>
                <c:pt idx="37">
                  <c:v>-10.600000000000001</c:v>
                </c:pt>
                <c:pt idx="38">
                  <c:v>-10</c:v>
                </c:pt>
                <c:pt idx="39">
                  <c:v>-14.200000000000003</c:v>
                </c:pt>
                <c:pt idx="40">
                  <c:v>-14.5</c:v>
                </c:pt>
                <c:pt idx="41">
                  <c:v>-6.5999999999999943</c:v>
                </c:pt>
                <c:pt idx="42">
                  <c:v>-4.5</c:v>
                </c:pt>
                <c:pt idx="43">
                  <c:v>-7.3000000000000007</c:v>
                </c:pt>
                <c:pt idx="44">
                  <c:v>-9.8999999999999986</c:v>
                </c:pt>
                <c:pt idx="45">
                  <c:v>-11.599999999999998</c:v>
                </c:pt>
                <c:pt idx="46">
                  <c:v>-9.8000000000000043</c:v>
                </c:pt>
                <c:pt idx="47">
                  <c:v>-22.180000000000003</c:v>
                </c:pt>
                <c:pt idx="48">
                  <c:v>-7.8099999999999952</c:v>
                </c:pt>
                <c:pt idx="49">
                  <c:v>2.3100000000000023</c:v>
                </c:pt>
                <c:pt idx="50">
                  <c:v>-6.6900000000000048</c:v>
                </c:pt>
                <c:pt idx="51">
                  <c:v>-2.7899999999999991</c:v>
                </c:pt>
                <c:pt idx="52">
                  <c:v>-3.3699999999999974</c:v>
                </c:pt>
                <c:pt idx="53">
                  <c:v>-0.53999999999999915</c:v>
                </c:pt>
                <c:pt idx="54">
                  <c:v>-5.3000000000000043</c:v>
                </c:pt>
                <c:pt idx="55">
                  <c:v>-3.5</c:v>
                </c:pt>
                <c:pt idx="56">
                  <c:v>-1.5</c:v>
                </c:pt>
                <c:pt idx="57">
                  <c:v>-1.3999999999999986</c:v>
                </c:pt>
                <c:pt idx="58">
                  <c:v>0</c:v>
                </c:pt>
                <c:pt idx="59">
                  <c:v>-2.1000000000000014</c:v>
                </c:pt>
                <c:pt idx="60">
                  <c:v>-3.8999999999999986</c:v>
                </c:pt>
                <c:pt idx="61">
                  <c:v>-6.9000000000000057</c:v>
                </c:pt>
                <c:pt idx="62">
                  <c:v>-5.1000000000000014</c:v>
                </c:pt>
                <c:pt idx="63">
                  <c:v>0</c:v>
                </c:pt>
                <c:pt idx="64">
                  <c:v>-6</c:v>
                </c:pt>
                <c:pt idx="65">
                  <c:v>0</c:v>
                </c:pt>
                <c:pt idx="66">
                  <c:v>-15.100000000000001</c:v>
                </c:pt>
                <c:pt idx="67">
                  <c:v>-8.4000000000000057</c:v>
                </c:pt>
                <c:pt idx="68">
                  <c:v>-3.5</c:v>
                </c:pt>
                <c:pt idx="69">
                  <c:v>-7.6999999999999957</c:v>
                </c:pt>
                <c:pt idx="70">
                  <c:v>-7</c:v>
                </c:pt>
                <c:pt idx="71">
                  <c:v>0</c:v>
                </c:pt>
                <c:pt idx="72">
                  <c:v>0</c:v>
                </c:pt>
                <c:pt idx="73">
                  <c:v>-3.6000000000000014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5-9F42-B1E5-D0845F6A2116}"/>
            </c:ext>
          </c:extLst>
        </c:ser>
        <c:ser>
          <c:idx val="0"/>
          <c:order val="1"/>
          <c:tx>
            <c:v>Predicted Change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'IM Validation'!$A$2:$A$75</c:f>
              <c:numCache>
                <c:formatCode>General</c:formatCode>
                <c:ptCount val="74"/>
                <c:pt idx="0">
                  <c:v>58.57</c:v>
                </c:pt>
                <c:pt idx="1">
                  <c:v>51.19</c:v>
                </c:pt>
                <c:pt idx="2">
                  <c:v>53.8</c:v>
                </c:pt>
                <c:pt idx="3">
                  <c:v>58.07</c:v>
                </c:pt>
                <c:pt idx="4">
                  <c:v>46.09</c:v>
                </c:pt>
                <c:pt idx="5">
                  <c:v>50.34</c:v>
                </c:pt>
                <c:pt idx="6">
                  <c:v>36.26</c:v>
                </c:pt>
                <c:pt idx="7">
                  <c:v>44.33</c:v>
                </c:pt>
                <c:pt idx="8">
                  <c:v>26.97</c:v>
                </c:pt>
                <c:pt idx="9">
                  <c:v>38.729999999999997</c:v>
                </c:pt>
                <c:pt idx="10">
                  <c:v>60.9</c:v>
                </c:pt>
                <c:pt idx="11">
                  <c:v>66.8</c:v>
                </c:pt>
                <c:pt idx="12">
                  <c:v>56.6</c:v>
                </c:pt>
                <c:pt idx="13">
                  <c:v>53.17</c:v>
                </c:pt>
                <c:pt idx="14">
                  <c:v>50.63</c:v>
                </c:pt>
                <c:pt idx="15">
                  <c:v>48.1</c:v>
                </c:pt>
                <c:pt idx="16">
                  <c:v>56.63</c:v>
                </c:pt>
                <c:pt idx="17">
                  <c:v>50</c:v>
                </c:pt>
                <c:pt idx="18">
                  <c:v>37.9</c:v>
                </c:pt>
                <c:pt idx="19">
                  <c:v>44.7</c:v>
                </c:pt>
                <c:pt idx="20">
                  <c:v>50.2</c:v>
                </c:pt>
                <c:pt idx="21">
                  <c:v>48.7</c:v>
                </c:pt>
                <c:pt idx="22">
                  <c:v>46.6</c:v>
                </c:pt>
                <c:pt idx="23">
                  <c:v>49</c:v>
                </c:pt>
                <c:pt idx="24">
                  <c:v>52.8</c:v>
                </c:pt>
                <c:pt idx="25">
                  <c:v>62.8</c:v>
                </c:pt>
                <c:pt idx="26">
                  <c:v>40</c:v>
                </c:pt>
                <c:pt idx="27">
                  <c:v>50.8</c:v>
                </c:pt>
                <c:pt idx="28">
                  <c:v>30.3</c:v>
                </c:pt>
                <c:pt idx="29">
                  <c:v>46.3</c:v>
                </c:pt>
                <c:pt idx="30">
                  <c:v>56.7</c:v>
                </c:pt>
                <c:pt idx="31">
                  <c:v>31.9</c:v>
                </c:pt>
                <c:pt idx="32">
                  <c:v>27.9</c:v>
                </c:pt>
                <c:pt idx="33">
                  <c:v>43.4</c:v>
                </c:pt>
                <c:pt idx="34">
                  <c:v>52</c:v>
                </c:pt>
                <c:pt idx="35">
                  <c:v>57</c:v>
                </c:pt>
                <c:pt idx="36">
                  <c:v>54.6</c:v>
                </c:pt>
                <c:pt idx="37">
                  <c:v>61.6</c:v>
                </c:pt>
                <c:pt idx="38">
                  <c:v>56</c:v>
                </c:pt>
                <c:pt idx="39">
                  <c:v>60.2</c:v>
                </c:pt>
                <c:pt idx="40">
                  <c:v>60.8</c:v>
                </c:pt>
                <c:pt idx="41">
                  <c:v>56.3</c:v>
                </c:pt>
                <c:pt idx="42">
                  <c:v>37.799999999999997</c:v>
                </c:pt>
                <c:pt idx="43">
                  <c:v>36.6</c:v>
                </c:pt>
                <c:pt idx="44">
                  <c:v>47.8</c:v>
                </c:pt>
                <c:pt idx="45">
                  <c:v>41.9</c:v>
                </c:pt>
                <c:pt idx="46">
                  <c:v>47.1</c:v>
                </c:pt>
                <c:pt idx="47">
                  <c:v>53.06</c:v>
                </c:pt>
                <c:pt idx="48">
                  <c:v>44.41</c:v>
                </c:pt>
                <c:pt idx="49">
                  <c:v>30.64</c:v>
                </c:pt>
                <c:pt idx="50">
                  <c:v>46.2</c:v>
                </c:pt>
                <c:pt idx="51">
                  <c:v>43.64</c:v>
                </c:pt>
                <c:pt idx="52">
                  <c:v>48.61</c:v>
                </c:pt>
                <c:pt idx="53">
                  <c:v>43.32</c:v>
                </c:pt>
                <c:pt idx="54">
                  <c:v>38.6</c:v>
                </c:pt>
                <c:pt idx="55">
                  <c:v>51</c:v>
                </c:pt>
                <c:pt idx="56">
                  <c:v>34.200000000000003</c:v>
                </c:pt>
                <c:pt idx="57">
                  <c:v>50.3</c:v>
                </c:pt>
                <c:pt idx="58">
                  <c:v>39.1</c:v>
                </c:pt>
                <c:pt idx="59">
                  <c:v>31.3</c:v>
                </c:pt>
                <c:pt idx="60">
                  <c:v>31.9</c:v>
                </c:pt>
                <c:pt idx="61">
                  <c:v>55.2</c:v>
                </c:pt>
                <c:pt idx="62">
                  <c:v>34.700000000000003</c:v>
                </c:pt>
                <c:pt idx="63">
                  <c:v>40.799999999999997</c:v>
                </c:pt>
                <c:pt idx="64">
                  <c:v>45.4</c:v>
                </c:pt>
                <c:pt idx="65">
                  <c:v>31.7</c:v>
                </c:pt>
                <c:pt idx="66">
                  <c:v>55.6</c:v>
                </c:pt>
                <c:pt idx="67">
                  <c:v>45.2</c:v>
                </c:pt>
                <c:pt idx="68">
                  <c:v>50</c:v>
                </c:pt>
                <c:pt idx="69">
                  <c:v>41.3</c:v>
                </c:pt>
                <c:pt idx="70">
                  <c:v>46.2</c:v>
                </c:pt>
                <c:pt idx="71">
                  <c:v>40.799999999999997</c:v>
                </c:pt>
                <c:pt idx="72">
                  <c:v>44</c:v>
                </c:pt>
                <c:pt idx="73">
                  <c:v>52.1</c:v>
                </c:pt>
              </c:numCache>
            </c:numRef>
          </c:xVal>
          <c:yVal>
            <c:numRef>
              <c:f>'IM Validation'!$F$2:$F$75</c:f>
              <c:numCache>
                <c:formatCode>General</c:formatCode>
                <c:ptCount val="74"/>
                <c:pt idx="0">
                  <c:v>-16.458277019000001</c:v>
                </c:pt>
                <c:pt idx="1">
                  <c:v>-12.592066973000001</c:v>
                </c:pt>
                <c:pt idx="2">
                  <c:v>-13.959385160000002</c:v>
                </c:pt>
                <c:pt idx="3">
                  <c:v>-16.196338669000003</c:v>
                </c:pt>
                <c:pt idx="4">
                  <c:v>-9.9202958030000037</c:v>
                </c:pt>
                <c:pt idx="5">
                  <c:v>-12.146771778000003</c:v>
                </c:pt>
                <c:pt idx="6">
                  <c:v>-0.34129197210000134</c:v>
                </c:pt>
                <c:pt idx="7">
                  <c:v>-3.2214869560500006</c:v>
                </c:pt>
                <c:pt idx="8">
                  <c:v>2.9743228235499992</c:v>
                </c:pt>
                <c:pt idx="9">
                  <c:v>-1.22283864005</c:v>
                </c:pt>
                <c:pt idx="10">
                  <c:v>-8.2385062299999987</c:v>
                </c:pt>
                <c:pt idx="11">
                  <c:v>-10.240811059999999</c:v>
                </c:pt>
                <c:pt idx="12">
                  <c:v>-6.77919932</c:v>
                </c:pt>
                <c:pt idx="13">
                  <c:v>-13.629342839000005</c:v>
                </c:pt>
                <c:pt idx="14">
                  <c:v>-12.298696021000005</c:v>
                </c:pt>
                <c:pt idx="15">
                  <c:v>-10.973287970000003</c:v>
                </c:pt>
                <c:pt idx="16">
                  <c:v>-15.441956221000003</c:v>
                </c:pt>
                <c:pt idx="17">
                  <c:v>-11.968653700000004</c:v>
                </c:pt>
                <c:pt idx="18">
                  <c:v>-6.6691125300000005</c:v>
                </c:pt>
                <c:pt idx="19">
                  <c:v>-10.482398170000005</c:v>
                </c:pt>
                <c:pt idx="20">
                  <c:v>-13.566673320000003</c:v>
                </c:pt>
                <c:pt idx="21">
                  <c:v>-12.725507370000004</c:v>
                </c:pt>
                <c:pt idx="22">
                  <c:v>-11.547875040000005</c:v>
                </c:pt>
                <c:pt idx="23">
                  <c:v>-12.893740560000001</c:v>
                </c:pt>
                <c:pt idx="24">
                  <c:v>-15.0246943</c:v>
                </c:pt>
                <c:pt idx="25">
                  <c:v>-20.632467299999998</c:v>
                </c:pt>
                <c:pt idx="26">
                  <c:v>-7.8467448599999985</c:v>
                </c:pt>
                <c:pt idx="27">
                  <c:v>-13.903139700000001</c:v>
                </c:pt>
                <c:pt idx="28">
                  <c:v>-2.4072050500000026</c:v>
                </c:pt>
                <c:pt idx="29">
                  <c:v>-11.379641849999999</c:v>
                </c:pt>
                <c:pt idx="30">
                  <c:v>-17.211725770000001</c:v>
                </c:pt>
                <c:pt idx="31">
                  <c:v>-3.3044487300000012</c:v>
                </c:pt>
                <c:pt idx="32">
                  <c:v>-1.061339530000001</c:v>
                </c:pt>
                <c:pt idx="33">
                  <c:v>-9.7533876799999994</c:v>
                </c:pt>
                <c:pt idx="34">
                  <c:v>-6.7777456600000008</c:v>
                </c:pt>
                <c:pt idx="35">
                  <c:v>-8.6591171599999992</c:v>
                </c:pt>
                <c:pt idx="36">
                  <c:v>-7.7560588400000006</c:v>
                </c:pt>
                <c:pt idx="37">
                  <c:v>-10.389978940000002</c:v>
                </c:pt>
                <c:pt idx="38">
                  <c:v>-8.2828428600000006</c:v>
                </c:pt>
                <c:pt idx="39">
                  <c:v>-9.8631949199999998</c:v>
                </c:pt>
                <c:pt idx="40">
                  <c:v>-10.0889595</c:v>
                </c:pt>
                <c:pt idx="41">
                  <c:v>-8.3957251499999987</c:v>
                </c:pt>
                <c:pt idx="42">
                  <c:v>-6.2246559849999974</c:v>
                </c:pt>
                <c:pt idx="43">
                  <c:v>-5.568328495000002</c:v>
                </c:pt>
                <c:pt idx="44">
                  <c:v>-11.694051734999999</c:v>
                </c:pt>
                <c:pt idx="45">
                  <c:v>-8.4671082425000002</c:v>
                </c:pt>
                <c:pt idx="46">
                  <c:v>-11.311194032500001</c:v>
                </c:pt>
                <c:pt idx="47">
                  <c:v>-8.2158034154000017</c:v>
                </c:pt>
                <c:pt idx="48">
                  <c:v>-4.7535570969000016</c:v>
                </c:pt>
                <c:pt idx="49">
                  <c:v>0.75801883439999873</c:v>
                </c:pt>
                <c:pt idx="50">
                  <c:v>-5.4700219420000025</c:v>
                </c:pt>
                <c:pt idx="51">
                  <c:v>-4.4453571356000019</c:v>
                </c:pt>
                <c:pt idx="52">
                  <c:v>-6.4346477949000018</c:v>
                </c:pt>
                <c:pt idx="53">
                  <c:v>-4.3172740348000023</c:v>
                </c:pt>
                <c:pt idx="54">
                  <c:v>-2.4280482980000033</c:v>
                </c:pt>
                <c:pt idx="55">
                  <c:v>-7.3912684539999995</c:v>
                </c:pt>
                <c:pt idx="56">
                  <c:v>-0.66690566200000312</c:v>
                </c:pt>
                <c:pt idx="57">
                  <c:v>-7.1110866710000016</c:v>
                </c:pt>
                <c:pt idx="58">
                  <c:v>-2.6281781430000022</c:v>
                </c:pt>
                <c:pt idx="59">
                  <c:v>0.49384743899999811</c:v>
                </c:pt>
                <c:pt idx="60">
                  <c:v>0.2536916249999997</c:v>
                </c:pt>
                <c:pt idx="61">
                  <c:v>-9.0723591520000042</c:v>
                </c:pt>
                <c:pt idx="62">
                  <c:v>-0.86703550700000198</c:v>
                </c:pt>
                <c:pt idx="63">
                  <c:v>-3.3086196159999992</c:v>
                </c:pt>
                <c:pt idx="64">
                  <c:v>-5.1498141900000016</c:v>
                </c:pt>
                <c:pt idx="65">
                  <c:v>0.33374356299999997</c:v>
                </c:pt>
                <c:pt idx="66">
                  <c:v>-9.2324630280000033</c:v>
                </c:pt>
                <c:pt idx="67">
                  <c:v>-5.069762252000003</c:v>
                </c:pt>
                <c:pt idx="68">
                  <c:v>-6.9910087640000018</c:v>
                </c:pt>
                <c:pt idx="69">
                  <c:v>-3.5087494610000021</c:v>
                </c:pt>
                <c:pt idx="70">
                  <c:v>-5.4700219420000025</c:v>
                </c:pt>
                <c:pt idx="71">
                  <c:v>-3.3086196159999992</c:v>
                </c:pt>
                <c:pt idx="72">
                  <c:v>-4.5894506240000013</c:v>
                </c:pt>
                <c:pt idx="73">
                  <c:v>-7.8315541130000028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5-9F42-B1E5-D0845F6A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8144"/>
        <c:axId val="243278536"/>
      </c:scatterChart>
      <c:valAx>
        <c:axId val="2432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Baseline VO2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278536"/>
        <c:crosses val="autoZero"/>
        <c:crossBetween val="midCat"/>
      </c:valAx>
      <c:valAx>
        <c:axId val="243278536"/>
        <c:scaling>
          <c:orientation val="minMax"/>
          <c:max val="5"/>
          <c:min val="-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Change in VO2 Max</a:t>
                </a:r>
              </a:p>
            </c:rich>
          </c:tx>
          <c:layout>
            <c:manualLayout>
              <c:xMode val="edge"/>
              <c:yMode val="edge"/>
              <c:x val="1.1555611548556433E-2"/>
              <c:y val="0.27606587035628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4327814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16950425196850388"/>
          <c:y val="0.58614063581477904"/>
          <c:w val="0.2940949501312336"/>
          <c:h val="0.176394399786189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38100</xdr:rowOff>
    </xdr:from>
    <xdr:to>
      <xdr:col>12</xdr:col>
      <xdr:colOff>95250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30</xdr:row>
      <xdr:rowOff>95250</xdr:rowOff>
    </xdr:from>
    <xdr:to>
      <xdr:col>14</xdr:col>
      <xdr:colOff>485775</xdr:colOff>
      <xdr:row>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2</xdr:row>
      <xdr:rowOff>38100</xdr:rowOff>
    </xdr:from>
    <xdr:to>
      <xdr:col>16</xdr:col>
      <xdr:colOff>368849</xdr:colOff>
      <xdr:row>24</xdr:row>
      <xdr:rowOff>75750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55</xdr:row>
      <xdr:rowOff>85725</xdr:rowOff>
    </xdr:from>
    <xdr:to>
      <xdr:col>14</xdr:col>
      <xdr:colOff>495300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30</xdr:row>
      <xdr:rowOff>104775</xdr:rowOff>
    </xdr:from>
    <xdr:to>
      <xdr:col>20</xdr:col>
      <xdr:colOff>123825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742950</xdr:colOff>
      <xdr:row>56</xdr:row>
      <xdr:rowOff>9525</xdr:rowOff>
    </xdr:from>
    <xdr:to>
      <xdr:col>20</xdr:col>
      <xdr:colOff>285750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3</xdr:row>
      <xdr:rowOff>95250</xdr:rowOff>
    </xdr:from>
    <xdr:to>
      <xdr:col>12</xdr:col>
      <xdr:colOff>333375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30</xdr:row>
      <xdr:rowOff>95250</xdr:rowOff>
    </xdr:from>
    <xdr:to>
      <xdr:col>14</xdr:col>
      <xdr:colOff>485775</xdr:colOff>
      <xdr:row>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2</xdr:row>
      <xdr:rowOff>38100</xdr:rowOff>
    </xdr:from>
    <xdr:to>
      <xdr:col>16</xdr:col>
      <xdr:colOff>368849</xdr:colOff>
      <xdr:row>24</xdr:row>
      <xdr:rowOff>75750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55</xdr:row>
      <xdr:rowOff>85725</xdr:rowOff>
    </xdr:from>
    <xdr:to>
      <xdr:col>14</xdr:col>
      <xdr:colOff>495300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30</xdr:row>
      <xdr:rowOff>104775</xdr:rowOff>
    </xdr:from>
    <xdr:to>
      <xdr:col>20</xdr:col>
      <xdr:colOff>123825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742950</xdr:colOff>
      <xdr:row>56</xdr:row>
      <xdr:rowOff>9525</xdr:rowOff>
    </xdr:from>
    <xdr:to>
      <xdr:col>20</xdr:col>
      <xdr:colOff>285750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114300</xdr:rowOff>
    </xdr:from>
    <xdr:to>
      <xdr:col>12</xdr:col>
      <xdr:colOff>619124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0</xdr:row>
      <xdr:rowOff>57149</xdr:rowOff>
    </xdr:from>
    <xdr:to>
      <xdr:col>16</xdr:col>
      <xdr:colOff>54524</xdr:colOff>
      <xdr:row>22</xdr:row>
      <xdr:rowOff>94799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25</xdr:row>
      <xdr:rowOff>133350</xdr:rowOff>
    </xdr:from>
    <xdr:to>
      <xdr:col>14</xdr:col>
      <xdr:colOff>638175</xdr:colOff>
      <xdr:row>42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26</xdr:row>
      <xdr:rowOff>28575</xdr:rowOff>
    </xdr:from>
    <xdr:to>
      <xdr:col>20</xdr:col>
      <xdr:colOff>514350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46</xdr:row>
      <xdr:rowOff>47625</xdr:rowOff>
    </xdr:from>
    <xdr:to>
      <xdr:col>14</xdr:col>
      <xdr:colOff>647700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46</xdr:row>
      <xdr:rowOff>57150</xdr:rowOff>
    </xdr:from>
    <xdr:to>
      <xdr:col>20</xdr:col>
      <xdr:colOff>533400</xdr:colOff>
      <xdr:row>63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323850</xdr:colOff>
      <xdr:row>1</xdr:row>
      <xdr:rowOff>142875</xdr:rowOff>
    </xdr:from>
    <xdr:to>
      <xdr:col>21</xdr:col>
      <xdr:colOff>704850</xdr:colOff>
      <xdr:row>18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2</xdr:row>
      <xdr:rowOff>42861</xdr:rowOff>
    </xdr:from>
    <xdr:to>
      <xdr:col>13</xdr:col>
      <xdr:colOff>552449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796470</xdr:colOff>
      <xdr:row>1</xdr:row>
      <xdr:rowOff>112031</xdr:rowOff>
    </xdr:from>
    <xdr:to>
      <xdr:col>16</xdr:col>
      <xdr:colOff>689070</xdr:colOff>
      <xdr:row>23</xdr:row>
      <xdr:rowOff>152856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751115</xdr:colOff>
      <xdr:row>27</xdr:row>
      <xdr:rowOff>2721</xdr:rowOff>
    </xdr:from>
    <xdr:to>
      <xdr:col>15</xdr:col>
      <xdr:colOff>288472</xdr:colOff>
      <xdr:row>43</xdr:row>
      <xdr:rowOff>156482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541564</xdr:colOff>
      <xdr:row>26</xdr:row>
      <xdr:rowOff>151039</xdr:rowOff>
    </xdr:from>
    <xdr:to>
      <xdr:col>20</xdr:col>
      <xdr:colOff>78921</xdr:colOff>
      <xdr:row>43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593273</xdr:colOff>
      <xdr:row>45</xdr:row>
      <xdr:rowOff>156481</xdr:rowOff>
    </xdr:from>
    <xdr:to>
      <xdr:col>15</xdr:col>
      <xdr:colOff>130630</xdr:colOff>
      <xdr:row>62</xdr:row>
      <xdr:rowOff>146956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737507</xdr:colOff>
      <xdr:row>47</xdr:row>
      <xdr:rowOff>29936</xdr:rowOff>
    </xdr:from>
    <xdr:to>
      <xdr:col>20</xdr:col>
      <xdr:colOff>274864</xdr:colOff>
      <xdr:row>64</xdr:row>
      <xdr:rowOff>20411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323850</xdr:colOff>
      <xdr:row>1</xdr:row>
      <xdr:rowOff>142875</xdr:rowOff>
    </xdr:from>
    <xdr:to>
      <xdr:col>19</xdr:col>
      <xdr:colOff>704850</xdr:colOff>
      <xdr:row>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673100</xdr:colOff>
      <xdr:row>64</xdr:row>
      <xdr:rowOff>111125</xdr:rowOff>
    </xdr:from>
    <xdr:to>
      <xdr:col>15</xdr:col>
      <xdr:colOff>215900</xdr:colOff>
      <xdr:row>81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57148</xdr:colOff>
      <xdr:row>7</xdr:row>
      <xdr:rowOff>104774</xdr:rowOff>
    </xdr:from>
    <xdr:to>
      <xdr:col>32</xdr:col>
      <xdr:colOff>514348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29</xdr:row>
      <xdr:rowOff>47625</xdr:rowOff>
    </xdr:from>
    <xdr:to>
      <xdr:col>32</xdr:col>
      <xdr:colOff>495300</xdr:colOff>
      <xdr:row>49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M37"/>
  <sheetViews>
    <sheetView workbookViewId="0">
      <selection activeCell="D2" sqref="D2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3.9795-0.7107*A2-0.0658*B2</f>
        <v>1.6764999999999999</v>
      </c>
      <c r="E2">
        <f>D2*5.591</f>
        <v>9.3733114999999998</v>
      </c>
      <c r="F2">
        <f>E2+B2</f>
        <v>44.3733115</v>
      </c>
    </row>
    <row r="3" spans="1:13" x14ac:dyDescent="0.2">
      <c r="A3">
        <v>1</v>
      </c>
      <c r="B3">
        <v>35</v>
      </c>
      <c r="D3">
        <f t="shared" ref="D3:D37" si="0">3.9795-0.7107*A3-0.0658*B3</f>
        <v>0.96579999999999977</v>
      </c>
      <c r="E3">
        <f t="shared" ref="E3:E37" si="1">D3*5.591</f>
        <v>5.3997877999999986</v>
      </c>
      <c r="F3">
        <f>E3+B3</f>
        <v>40.399787799999999</v>
      </c>
    </row>
    <row r="4" spans="1:13" x14ac:dyDescent="0.2">
      <c r="A4">
        <v>2</v>
      </c>
      <c r="B4">
        <v>35</v>
      </c>
      <c r="D4">
        <f t="shared" si="0"/>
        <v>0.25509999999999966</v>
      </c>
      <c r="E4">
        <f t="shared" si="1"/>
        <v>1.4262640999999983</v>
      </c>
      <c r="F4">
        <f t="shared" ref="F4:F37" si="2">E4+B4</f>
        <v>36.426264099999997</v>
      </c>
    </row>
    <row r="5" spans="1:13" x14ac:dyDescent="0.2">
      <c r="A5">
        <v>3</v>
      </c>
      <c r="B5">
        <v>35</v>
      </c>
      <c r="D5">
        <f t="shared" si="0"/>
        <v>-0.4556</v>
      </c>
      <c r="E5">
        <f t="shared" si="1"/>
        <v>-2.5472596000000003</v>
      </c>
      <c r="F5">
        <f t="shared" si="2"/>
        <v>32.452740399999996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-1.1663000000000001</v>
      </c>
      <c r="E6">
        <f t="shared" si="1"/>
        <v>-6.5207833000000006</v>
      </c>
      <c r="F6">
        <f t="shared" si="2"/>
        <v>28.479216699999998</v>
      </c>
      <c r="H6" s="1"/>
    </row>
    <row r="7" spans="1:13" x14ac:dyDescent="0.2">
      <c r="A7">
        <v>5</v>
      </c>
      <c r="B7">
        <v>35</v>
      </c>
      <c r="D7">
        <f t="shared" si="0"/>
        <v>-1.8770000000000002</v>
      </c>
      <c r="E7">
        <f t="shared" si="1"/>
        <v>-10.494307000000001</v>
      </c>
      <c r="F7">
        <f t="shared" si="2"/>
        <v>24.505693000000001</v>
      </c>
      <c r="H7" s="1"/>
    </row>
    <row r="8" spans="1:13" x14ac:dyDescent="0.2">
      <c r="A8">
        <v>0</v>
      </c>
      <c r="B8">
        <v>45</v>
      </c>
      <c r="D8">
        <f t="shared" si="0"/>
        <v>1.0185</v>
      </c>
      <c r="E8">
        <f t="shared" si="1"/>
        <v>5.6944334999999997</v>
      </c>
      <c r="F8">
        <f t="shared" si="2"/>
        <v>50.694433500000002</v>
      </c>
      <c r="H8" s="1"/>
    </row>
    <row r="9" spans="1:13" x14ac:dyDescent="0.2">
      <c r="A9">
        <v>1</v>
      </c>
      <c r="B9">
        <v>45</v>
      </c>
      <c r="D9">
        <f t="shared" si="0"/>
        <v>0.30779999999999985</v>
      </c>
      <c r="E9">
        <f t="shared" si="1"/>
        <v>1.7209097999999992</v>
      </c>
      <c r="F9">
        <f t="shared" si="2"/>
        <v>46.720909800000001</v>
      </c>
      <c r="H9" s="1"/>
    </row>
    <row r="10" spans="1:13" x14ac:dyDescent="0.2">
      <c r="A10">
        <v>2</v>
      </c>
      <c r="B10">
        <v>45</v>
      </c>
      <c r="D10">
        <f t="shared" si="0"/>
        <v>-0.40290000000000026</v>
      </c>
      <c r="E10">
        <f t="shared" si="1"/>
        <v>-2.2526139000000014</v>
      </c>
      <c r="F10">
        <f t="shared" si="2"/>
        <v>42.7473861</v>
      </c>
      <c r="H10" s="1"/>
    </row>
    <row r="11" spans="1:13" x14ac:dyDescent="0.2">
      <c r="A11">
        <v>3</v>
      </c>
      <c r="B11">
        <v>45</v>
      </c>
      <c r="D11">
        <f t="shared" si="0"/>
        <v>-1.1135999999999999</v>
      </c>
      <c r="E11">
        <f t="shared" si="1"/>
        <v>-6.2261375999999995</v>
      </c>
      <c r="F11">
        <f t="shared" si="2"/>
        <v>38.773862399999999</v>
      </c>
      <c r="H11" s="1"/>
    </row>
    <row r="12" spans="1:13" x14ac:dyDescent="0.2">
      <c r="A12">
        <v>4</v>
      </c>
      <c r="B12">
        <v>45</v>
      </c>
      <c r="D12">
        <f t="shared" si="0"/>
        <v>-1.8243</v>
      </c>
      <c r="E12">
        <f t="shared" si="1"/>
        <v>-10.199661300000001</v>
      </c>
      <c r="F12">
        <f t="shared" si="2"/>
        <v>34.800338699999998</v>
      </c>
    </row>
    <row r="13" spans="1:13" x14ac:dyDescent="0.2">
      <c r="A13">
        <v>5</v>
      </c>
      <c r="B13">
        <v>45</v>
      </c>
      <c r="D13">
        <f t="shared" si="0"/>
        <v>-2.5350000000000001</v>
      </c>
      <c r="E13">
        <f t="shared" si="1"/>
        <v>-14.173185000000002</v>
      </c>
      <c r="F13">
        <f t="shared" si="2"/>
        <v>30.826814999999996</v>
      </c>
    </row>
    <row r="14" spans="1:13" x14ac:dyDescent="0.2">
      <c r="A14">
        <v>0</v>
      </c>
      <c r="B14">
        <v>55</v>
      </c>
      <c r="D14">
        <f t="shared" si="0"/>
        <v>0.36050000000000004</v>
      </c>
      <c r="E14">
        <f t="shared" si="1"/>
        <v>2.0155555000000005</v>
      </c>
      <c r="F14">
        <f t="shared" si="2"/>
        <v>57.015555499999998</v>
      </c>
    </row>
    <row r="15" spans="1:13" x14ac:dyDescent="0.2">
      <c r="A15">
        <v>1</v>
      </c>
      <c r="B15">
        <v>55</v>
      </c>
      <c r="D15">
        <f t="shared" si="0"/>
        <v>-0.35020000000000007</v>
      </c>
      <c r="E15">
        <f t="shared" si="1"/>
        <v>-1.9579682000000005</v>
      </c>
      <c r="F15">
        <f t="shared" si="2"/>
        <v>53.042031799999997</v>
      </c>
    </row>
    <row r="16" spans="1:13" x14ac:dyDescent="0.2">
      <c r="A16">
        <v>2</v>
      </c>
      <c r="B16">
        <v>55</v>
      </c>
      <c r="D16">
        <f t="shared" si="0"/>
        <v>-1.0609000000000002</v>
      </c>
      <c r="E16">
        <f t="shared" si="1"/>
        <v>-5.931491900000001</v>
      </c>
      <c r="F16">
        <f t="shared" si="2"/>
        <v>49.068508100000003</v>
      </c>
    </row>
    <row r="17" spans="1:6" x14ac:dyDescent="0.2">
      <c r="A17">
        <v>3</v>
      </c>
      <c r="B17">
        <v>55</v>
      </c>
      <c r="D17">
        <f t="shared" si="0"/>
        <v>-1.7715999999999998</v>
      </c>
      <c r="E17">
        <f t="shared" si="1"/>
        <v>-9.9050155999999987</v>
      </c>
      <c r="F17">
        <f t="shared" si="2"/>
        <v>45.094984400000001</v>
      </c>
    </row>
    <row r="18" spans="1:6" x14ac:dyDescent="0.2">
      <c r="A18">
        <v>4</v>
      </c>
      <c r="B18">
        <v>55</v>
      </c>
      <c r="D18">
        <f t="shared" si="0"/>
        <v>-2.4823</v>
      </c>
      <c r="E18">
        <f t="shared" si="1"/>
        <v>-13.8785393</v>
      </c>
      <c r="F18">
        <f t="shared" si="2"/>
        <v>41.1214607</v>
      </c>
    </row>
    <row r="19" spans="1:6" x14ac:dyDescent="0.2">
      <c r="A19">
        <v>5</v>
      </c>
      <c r="B19">
        <v>55</v>
      </c>
      <c r="D19">
        <f t="shared" si="0"/>
        <v>-3.1930000000000001</v>
      </c>
      <c r="E19">
        <f t="shared" si="1"/>
        <v>-17.852063000000001</v>
      </c>
      <c r="F19">
        <f t="shared" si="2"/>
        <v>37.147936999999999</v>
      </c>
    </row>
    <row r="20" spans="1:6" x14ac:dyDescent="0.2">
      <c r="A20">
        <v>0</v>
      </c>
      <c r="B20">
        <v>65</v>
      </c>
      <c r="D20">
        <f t="shared" si="0"/>
        <v>-0.29750000000000032</v>
      </c>
      <c r="E20">
        <f t="shared" si="1"/>
        <v>-1.6633225000000018</v>
      </c>
      <c r="F20">
        <f t="shared" si="2"/>
        <v>63.3366775</v>
      </c>
    </row>
    <row r="21" spans="1:6" x14ac:dyDescent="0.2">
      <c r="A21">
        <v>1</v>
      </c>
      <c r="B21">
        <v>65</v>
      </c>
      <c r="D21">
        <f t="shared" si="0"/>
        <v>-1.0082000000000004</v>
      </c>
      <c r="E21">
        <f t="shared" si="1"/>
        <v>-5.6368462000000026</v>
      </c>
      <c r="F21">
        <f t="shared" si="2"/>
        <v>59.363153799999999</v>
      </c>
    </row>
    <row r="22" spans="1:6" x14ac:dyDescent="0.2">
      <c r="A22">
        <v>2</v>
      </c>
      <c r="B22">
        <v>65</v>
      </c>
      <c r="D22">
        <f t="shared" si="0"/>
        <v>-1.7189000000000005</v>
      </c>
      <c r="E22">
        <f t="shared" si="1"/>
        <v>-9.6103699000000038</v>
      </c>
      <c r="F22">
        <f t="shared" si="2"/>
        <v>55.389630099999998</v>
      </c>
    </row>
    <row r="23" spans="1:6" x14ac:dyDescent="0.2">
      <c r="A23">
        <v>3</v>
      </c>
      <c r="B23">
        <v>65</v>
      </c>
      <c r="D23">
        <f t="shared" si="0"/>
        <v>-2.4296000000000002</v>
      </c>
      <c r="E23">
        <f t="shared" si="1"/>
        <v>-13.583893600000001</v>
      </c>
      <c r="F23">
        <f t="shared" si="2"/>
        <v>51.416106399999997</v>
      </c>
    </row>
    <row r="24" spans="1:6" x14ac:dyDescent="0.2">
      <c r="A24">
        <v>4</v>
      </c>
      <c r="B24">
        <v>65</v>
      </c>
      <c r="D24">
        <f t="shared" si="0"/>
        <v>-3.1403000000000003</v>
      </c>
      <c r="E24">
        <f t="shared" si="1"/>
        <v>-17.557417300000001</v>
      </c>
      <c r="F24">
        <f t="shared" si="2"/>
        <v>47.442582700000003</v>
      </c>
    </row>
    <row r="25" spans="1:6" x14ac:dyDescent="0.2">
      <c r="A25">
        <v>5</v>
      </c>
      <c r="B25">
        <v>65</v>
      </c>
      <c r="D25">
        <f t="shared" si="0"/>
        <v>-3.8510000000000004</v>
      </c>
      <c r="E25">
        <f t="shared" si="1"/>
        <v>-21.530941000000002</v>
      </c>
      <c r="F25">
        <f t="shared" si="2"/>
        <v>43.469059000000001</v>
      </c>
    </row>
    <row r="26" spans="1:6" x14ac:dyDescent="0.2">
      <c r="A26">
        <v>0</v>
      </c>
      <c r="B26">
        <v>75</v>
      </c>
      <c r="D26">
        <f t="shared" si="0"/>
        <v>-0.95549999999999979</v>
      </c>
      <c r="E26">
        <f t="shared" si="1"/>
        <v>-5.3422004999999988</v>
      </c>
      <c r="F26">
        <f t="shared" si="2"/>
        <v>69.657799499999996</v>
      </c>
    </row>
    <row r="27" spans="1:6" x14ac:dyDescent="0.2">
      <c r="A27">
        <v>1</v>
      </c>
      <c r="B27">
        <v>75</v>
      </c>
      <c r="D27">
        <f t="shared" si="0"/>
        <v>-1.6661999999999999</v>
      </c>
      <c r="E27">
        <f t="shared" si="1"/>
        <v>-9.3157242</v>
      </c>
      <c r="F27">
        <f t="shared" si="2"/>
        <v>65.684275799999995</v>
      </c>
    </row>
    <row r="28" spans="1:6" x14ac:dyDescent="0.2">
      <c r="A28">
        <v>2</v>
      </c>
      <c r="B28">
        <v>75</v>
      </c>
      <c r="D28">
        <f t="shared" si="0"/>
        <v>-2.3769</v>
      </c>
      <c r="E28">
        <f t="shared" si="1"/>
        <v>-13.289247900000001</v>
      </c>
      <c r="F28">
        <f t="shared" si="2"/>
        <v>61.710752100000001</v>
      </c>
    </row>
    <row r="29" spans="1:6" x14ac:dyDescent="0.2">
      <c r="A29">
        <v>3</v>
      </c>
      <c r="B29">
        <v>75</v>
      </c>
      <c r="D29">
        <f t="shared" si="0"/>
        <v>-3.0875999999999997</v>
      </c>
      <c r="E29">
        <f t="shared" si="1"/>
        <v>-17.262771599999997</v>
      </c>
      <c r="F29">
        <f t="shared" si="2"/>
        <v>57.737228400000006</v>
      </c>
    </row>
    <row r="30" spans="1:6" x14ac:dyDescent="0.2">
      <c r="A30">
        <v>4</v>
      </c>
      <c r="B30">
        <v>75</v>
      </c>
      <c r="D30">
        <f t="shared" si="0"/>
        <v>-3.7982999999999998</v>
      </c>
      <c r="E30">
        <f t="shared" si="1"/>
        <v>-21.236295299999998</v>
      </c>
      <c r="F30">
        <f t="shared" si="2"/>
        <v>53.763704700000005</v>
      </c>
    </row>
    <row r="31" spans="1:6" x14ac:dyDescent="0.2">
      <c r="A31">
        <v>5</v>
      </c>
      <c r="B31">
        <v>75</v>
      </c>
      <c r="D31">
        <f t="shared" si="0"/>
        <v>-4.5090000000000003</v>
      </c>
      <c r="E31">
        <f t="shared" si="1"/>
        <v>-25.209819000000003</v>
      </c>
      <c r="F31">
        <f t="shared" si="2"/>
        <v>49.790180999999997</v>
      </c>
    </row>
    <row r="32" spans="1:6" x14ac:dyDescent="0.2">
      <c r="A32">
        <v>0</v>
      </c>
      <c r="B32">
        <v>85</v>
      </c>
      <c r="D32">
        <f t="shared" si="0"/>
        <v>-1.6135000000000002</v>
      </c>
      <c r="E32">
        <f t="shared" si="1"/>
        <v>-9.0210785000000016</v>
      </c>
      <c r="F32">
        <f t="shared" si="2"/>
        <v>75.978921499999998</v>
      </c>
    </row>
    <row r="33" spans="1:6" x14ac:dyDescent="0.2">
      <c r="A33">
        <v>1</v>
      </c>
      <c r="B33">
        <v>85</v>
      </c>
      <c r="D33">
        <f t="shared" si="0"/>
        <v>-2.3242000000000003</v>
      </c>
      <c r="E33">
        <f t="shared" si="1"/>
        <v>-12.994602200000003</v>
      </c>
      <c r="F33">
        <f t="shared" si="2"/>
        <v>72.005397799999997</v>
      </c>
    </row>
    <row r="34" spans="1:6" x14ac:dyDescent="0.2">
      <c r="A34">
        <v>2</v>
      </c>
      <c r="B34">
        <v>85</v>
      </c>
      <c r="D34">
        <f t="shared" si="0"/>
        <v>-3.0349000000000004</v>
      </c>
      <c r="E34">
        <f t="shared" si="1"/>
        <v>-16.968125900000004</v>
      </c>
      <c r="F34">
        <f t="shared" si="2"/>
        <v>68.031874099999996</v>
      </c>
    </row>
    <row r="35" spans="1:6" x14ac:dyDescent="0.2">
      <c r="A35">
        <v>3</v>
      </c>
      <c r="B35">
        <v>85</v>
      </c>
      <c r="D35">
        <f t="shared" si="0"/>
        <v>-3.7456</v>
      </c>
      <c r="E35">
        <f t="shared" si="1"/>
        <v>-20.941649600000002</v>
      </c>
      <c r="F35">
        <f t="shared" si="2"/>
        <v>64.058350399999995</v>
      </c>
    </row>
    <row r="36" spans="1:6" x14ac:dyDescent="0.2">
      <c r="A36">
        <v>4</v>
      </c>
      <c r="B36">
        <v>85</v>
      </c>
      <c r="D36">
        <f t="shared" si="0"/>
        <v>-4.4563000000000006</v>
      </c>
      <c r="E36">
        <f t="shared" si="1"/>
        <v>-24.915173300000003</v>
      </c>
      <c r="F36">
        <f t="shared" si="2"/>
        <v>60.084826699999994</v>
      </c>
    </row>
    <row r="37" spans="1:6" x14ac:dyDescent="0.2">
      <c r="A37">
        <v>5</v>
      </c>
      <c r="B37">
        <v>85</v>
      </c>
      <c r="D37">
        <f t="shared" si="0"/>
        <v>-5.1669999999999998</v>
      </c>
      <c r="E37">
        <f t="shared" si="1"/>
        <v>-28.888697000000001</v>
      </c>
      <c r="F37">
        <f t="shared" si="2"/>
        <v>56.111302999999999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/>
  <dimension ref="A1:X106"/>
  <sheetViews>
    <sheetView topLeftCell="V10" workbookViewId="0">
      <selection activeCell="AH39" sqref="AH39"/>
    </sheetView>
  </sheetViews>
  <sheetFormatPr defaultColWidth="8.875" defaultRowHeight="12.75" x14ac:dyDescent="0.2"/>
  <sheetData>
    <row r="1" spans="1:24" x14ac:dyDescent="0.2">
      <c r="A1" t="s">
        <v>18</v>
      </c>
      <c r="B1" t="s">
        <v>143</v>
      </c>
      <c r="C1" t="s">
        <v>19</v>
      </c>
      <c r="D1" t="s">
        <v>144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145</v>
      </c>
      <c r="Q1" t="s">
        <v>146</v>
      </c>
      <c r="R1" t="s">
        <v>31</v>
      </c>
      <c r="S1" t="s">
        <v>32</v>
      </c>
      <c r="T1" t="s">
        <v>147</v>
      </c>
      <c r="U1" t="s">
        <v>148</v>
      </c>
      <c r="V1" t="s">
        <v>159</v>
      </c>
      <c r="W1" t="s">
        <v>159</v>
      </c>
      <c r="X1" t="s">
        <v>165</v>
      </c>
    </row>
    <row r="2" spans="1:24" x14ac:dyDescent="0.2">
      <c r="A2">
        <v>29</v>
      </c>
      <c r="B2" t="s">
        <v>39</v>
      </c>
      <c r="C2">
        <v>7</v>
      </c>
      <c r="D2" t="s">
        <v>150</v>
      </c>
      <c r="E2">
        <v>0</v>
      </c>
      <c r="F2">
        <v>1000</v>
      </c>
      <c r="G2">
        <v>1000</v>
      </c>
      <c r="H2">
        <v>34.799999999999997</v>
      </c>
      <c r="I2">
        <v>5.6</v>
      </c>
      <c r="J2">
        <v>33.1</v>
      </c>
      <c r="K2">
        <v>5.5</v>
      </c>
      <c r="L2">
        <v>1</v>
      </c>
      <c r="M2">
        <v>5.5502252209999998</v>
      </c>
      <c r="N2">
        <v>-1.7</v>
      </c>
      <c r="O2">
        <v>-0.30629387699999999</v>
      </c>
      <c r="P2">
        <v>0.28906485496741752</v>
      </c>
      <c r="Q2">
        <v>7.4779140681703243E-2</v>
      </c>
      <c r="R2">
        <v>0.86956521739130432</v>
      </c>
      <c r="S2">
        <v>-0.26634250173913043</v>
      </c>
      <c r="T2">
        <v>0.21857455952167676</v>
      </c>
      <c r="U2">
        <v>5.6543773672365405E-2</v>
      </c>
      <c r="V2">
        <f t="shared" ref="V2:V33" si="0">1/SQRT(U2)</f>
        <v>4.2054028555310241</v>
      </c>
      <c r="W2">
        <f>V2/SUM($V$2:$V$106)</f>
        <v>1.339760536101393E-2</v>
      </c>
      <c r="X2" t="s">
        <v>164</v>
      </c>
    </row>
    <row r="3" spans="1:24" x14ac:dyDescent="0.2">
      <c r="A3">
        <v>22</v>
      </c>
      <c r="B3" t="s">
        <v>49</v>
      </c>
      <c r="C3">
        <v>4</v>
      </c>
      <c r="D3" t="s">
        <v>150</v>
      </c>
      <c r="E3">
        <v>0</v>
      </c>
      <c r="F3">
        <v>2190</v>
      </c>
      <c r="G3">
        <v>2190</v>
      </c>
      <c r="H3">
        <v>35.79</v>
      </c>
      <c r="I3">
        <v>5.1461988300000003</v>
      </c>
      <c r="J3">
        <v>34.04</v>
      </c>
      <c r="K3">
        <v>5.3801169590000004</v>
      </c>
      <c r="L3">
        <v>2.2000000000000002</v>
      </c>
      <c r="M3">
        <v>5.2644572790000002</v>
      </c>
      <c r="N3">
        <v>-1.75</v>
      </c>
      <c r="O3">
        <v>-0.33241793200000003</v>
      </c>
      <c r="P3">
        <v>0.50690635509469728</v>
      </c>
      <c r="Q3">
        <v>0.13190635509469728</v>
      </c>
      <c r="R3">
        <v>0.72727272727272729</v>
      </c>
      <c r="S3">
        <v>-0.24175849600000002</v>
      </c>
      <c r="T3">
        <v>0.26811575806661675</v>
      </c>
      <c r="U3">
        <v>6.9768650628600215E-2</v>
      </c>
      <c r="V3">
        <f t="shared" si="0"/>
        <v>3.7859061006498629</v>
      </c>
      <c r="W3">
        <f t="shared" ref="W3:W66" si="1">V3/SUM($V$2:$V$106)</f>
        <v>1.2061169313101913E-2</v>
      </c>
      <c r="X3" t="s">
        <v>164</v>
      </c>
    </row>
    <row r="4" spans="1:24" x14ac:dyDescent="0.2">
      <c r="A4">
        <v>63</v>
      </c>
      <c r="B4" t="s">
        <v>87</v>
      </c>
      <c r="C4">
        <v>14</v>
      </c>
      <c r="D4" t="s">
        <v>150</v>
      </c>
      <c r="E4" t="s">
        <v>57</v>
      </c>
      <c r="F4">
        <v>4048</v>
      </c>
      <c r="G4">
        <v>4060</v>
      </c>
      <c r="H4">
        <v>36.700000000000003</v>
      </c>
      <c r="I4">
        <v>6</v>
      </c>
      <c r="J4">
        <v>30.4</v>
      </c>
      <c r="K4">
        <v>3.9</v>
      </c>
      <c r="L4">
        <v>4</v>
      </c>
      <c r="M4">
        <v>5.0601383379999998</v>
      </c>
      <c r="N4">
        <v>-6.3</v>
      </c>
      <c r="O4">
        <v>-1.2450252500000001</v>
      </c>
      <c r="P4">
        <v>0.17053728344888505</v>
      </c>
      <c r="Q4">
        <v>6.3394426306027901E-2</v>
      </c>
      <c r="R4">
        <v>0.94117647058823528</v>
      </c>
      <c r="S4">
        <v>-1.1717884705882353</v>
      </c>
      <c r="T4">
        <v>0.15106416803776671</v>
      </c>
      <c r="U4">
        <v>5.6155616381810186E-2</v>
      </c>
      <c r="V4">
        <f t="shared" si="0"/>
        <v>4.2199120605361191</v>
      </c>
      <c r="W4">
        <f t="shared" si="1"/>
        <v>1.3443828899979917E-2</v>
      </c>
      <c r="X4" t="s">
        <v>164</v>
      </c>
    </row>
    <row r="5" spans="1:24" x14ac:dyDescent="0.2">
      <c r="A5">
        <v>34</v>
      </c>
      <c r="B5" t="s">
        <v>61</v>
      </c>
      <c r="C5">
        <v>12</v>
      </c>
      <c r="D5" t="s">
        <v>150</v>
      </c>
      <c r="E5">
        <v>0</v>
      </c>
      <c r="F5">
        <v>2660</v>
      </c>
      <c r="G5">
        <v>2660</v>
      </c>
      <c r="H5">
        <v>36.9</v>
      </c>
      <c r="I5">
        <v>5.9</v>
      </c>
      <c r="J5">
        <v>33.1</v>
      </c>
      <c r="K5">
        <v>4.5</v>
      </c>
      <c r="L5">
        <v>2.7</v>
      </c>
      <c r="M5">
        <v>5.2469038489999997</v>
      </c>
      <c r="N5">
        <v>-3.8</v>
      </c>
      <c r="O5">
        <v>-0.72423663699999996</v>
      </c>
      <c r="P5">
        <v>0.1775941397161056</v>
      </c>
      <c r="Q5">
        <v>5.2594139716105617E-2</v>
      </c>
      <c r="R5">
        <v>0.93023255813953487</v>
      </c>
      <c r="S5">
        <v>-0.67370849953488365</v>
      </c>
      <c r="T5">
        <v>0.15367800083600267</v>
      </c>
      <c r="U5">
        <v>4.5511424308149799E-2</v>
      </c>
      <c r="V5">
        <f t="shared" si="0"/>
        <v>4.6874838709327715</v>
      </c>
      <c r="W5">
        <f t="shared" si="1"/>
        <v>1.4933422836358734E-2</v>
      </c>
      <c r="X5" t="s">
        <v>164</v>
      </c>
    </row>
    <row r="6" spans="1:24" x14ac:dyDescent="0.2">
      <c r="A6">
        <v>74</v>
      </c>
      <c r="B6" t="s">
        <v>53</v>
      </c>
      <c r="C6">
        <v>20</v>
      </c>
      <c r="D6" t="s">
        <v>149</v>
      </c>
      <c r="E6">
        <v>0</v>
      </c>
      <c r="F6">
        <v>2440</v>
      </c>
      <c r="G6">
        <v>2440</v>
      </c>
      <c r="H6">
        <v>40.409999999999997</v>
      </c>
      <c r="I6">
        <v>7.97</v>
      </c>
      <c r="J6">
        <v>37.06</v>
      </c>
      <c r="K6">
        <v>6.48</v>
      </c>
      <c r="L6">
        <v>2.4</v>
      </c>
      <c r="M6">
        <v>7.2633084749999997</v>
      </c>
      <c r="N6">
        <v>-3.35</v>
      </c>
      <c r="O6">
        <v>-0.46122232200000002</v>
      </c>
      <c r="P6">
        <v>0.1026590753788884</v>
      </c>
      <c r="Q6">
        <v>2.7659075378888398E-2</v>
      </c>
      <c r="R6">
        <v>0.96</v>
      </c>
      <c r="S6">
        <v>-0.44277342912000001</v>
      </c>
      <c r="T6">
        <v>9.4610603869183546E-2</v>
      </c>
      <c r="U6">
        <v>2.5490603869183549E-2</v>
      </c>
      <c r="V6">
        <f t="shared" si="0"/>
        <v>6.263396972021277</v>
      </c>
      <c r="W6">
        <f t="shared" si="1"/>
        <v>1.9953979139036522E-2</v>
      </c>
      <c r="X6" t="s">
        <v>164</v>
      </c>
    </row>
    <row r="7" spans="1:24" x14ac:dyDescent="0.2">
      <c r="A7">
        <v>80</v>
      </c>
      <c r="B7" t="s">
        <v>47</v>
      </c>
      <c r="C7">
        <v>9</v>
      </c>
      <c r="D7" t="s">
        <v>152</v>
      </c>
      <c r="E7">
        <v>0</v>
      </c>
      <c r="F7">
        <v>1800</v>
      </c>
      <c r="G7">
        <v>1800</v>
      </c>
      <c r="H7">
        <v>70.2</v>
      </c>
      <c r="I7">
        <v>4</v>
      </c>
      <c r="J7">
        <v>61.7</v>
      </c>
      <c r="K7">
        <v>2.9</v>
      </c>
      <c r="L7">
        <v>1.8</v>
      </c>
      <c r="M7">
        <v>3.4935655140000001</v>
      </c>
      <c r="N7">
        <v>-8.5</v>
      </c>
      <c r="O7">
        <v>-2.4330443970000002</v>
      </c>
      <c r="P7">
        <v>0.38665847327147485</v>
      </c>
      <c r="Q7">
        <v>0.21999180660480819</v>
      </c>
      <c r="R7">
        <v>0.90322580645161288</v>
      </c>
      <c r="S7">
        <v>-2.1975884876129035</v>
      </c>
      <c r="T7">
        <v>0.31544250056694717</v>
      </c>
      <c r="U7">
        <v>0.17947302432691947</v>
      </c>
      <c r="V7">
        <f t="shared" si="0"/>
        <v>2.3604804582569807</v>
      </c>
      <c r="W7">
        <f t="shared" si="1"/>
        <v>7.5200371352102061E-3</v>
      </c>
      <c r="X7" t="s">
        <v>160</v>
      </c>
    </row>
    <row r="8" spans="1:24" x14ac:dyDescent="0.2">
      <c r="A8">
        <v>73</v>
      </c>
      <c r="B8" t="s">
        <v>43</v>
      </c>
      <c r="C8">
        <v>10</v>
      </c>
      <c r="D8" t="s">
        <v>150</v>
      </c>
      <c r="E8">
        <v>200</v>
      </c>
      <c r="F8">
        <v>1200</v>
      </c>
      <c r="G8">
        <v>1000</v>
      </c>
      <c r="H8">
        <v>70.7</v>
      </c>
      <c r="I8">
        <v>8.6486486490000001</v>
      </c>
      <c r="J8">
        <v>64.900000000000006</v>
      </c>
      <c r="K8">
        <v>7.8378378379999996</v>
      </c>
      <c r="L8">
        <v>1.2</v>
      </c>
      <c r="M8">
        <v>8.2532062079999999</v>
      </c>
      <c r="N8">
        <v>-5.8</v>
      </c>
      <c r="O8">
        <v>-0.70275719000000003</v>
      </c>
      <c r="P8">
        <v>0.21234669170241741</v>
      </c>
      <c r="Q8">
        <v>6.2346691702417405E-2</v>
      </c>
      <c r="R8">
        <v>0.91428571428571426</v>
      </c>
      <c r="S8">
        <v>-0.6425208594285714</v>
      </c>
      <c r="T8">
        <v>0.1775044998394085</v>
      </c>
      <c r="U8">
        <v>5.2116744737367687E-2</v>
      </c>
      <c r="V8">
        <f t="shared" si="0"/>
        <v>4.3803756820794417</v>
      </c>
      <c r="W8">
        <f t="shared" si="1"/>
        <v>1.3955035162516461E-2</v>
      </c>
      <c r="X8" t="s">
        <v>160</v>
      </c>
    </row>
    <row r="9" spans="1:24" x14ac:dyDescent="0.2">
      <c r="A9">
        <v>32</v>
      </c>
      <c r="B9" t="s">
        <v>40</v>
      </c>
      <c r="C9">
        <v>8</v>
      </c>
      <c r="D9" t="s">
        <v>149</v>
      </c>
      <c r="E9">
        <v>0</v>
      </c>
      <c r="F9">
        <v>1000</v>
      </c>
      <c r="G9">
        <v>1000</v>
      </c>
      <c r="H9">
        <v>71.099999999999994</v>
      </c>
      <c r="I9">
        <v>5.3</v>
      </c>
      <c r="J9">
        <v>68.099999999999994</v>
      </c>
      <c r="K9">
        <v>5</v>
      </c>
      <c r="L9">
        <v>1</v>
      </c>
      <c r="M9">
        <v>5.1521840030000003</v>
      </c>
      <c r="N9">
        <v>-3</v>
      </c>
      <c r="O9">
        <v>-0.58227734099999995</v>
      </c>
      <c r="P9">
        <v>0.26059521568256344</v>
      </c>
      <c r="Q9">
        <v>7.3095215682563441E-2</v>
      </c>
      <c r="R9">
        <v>0.88888888888888884</v>
      </c>
      <c r="S9">
        <v>-0.51757985866666656</v>
      </c>
      <c r="T9">
        <v>0.2059023926380748</v>
      </c>
      <c r="U9">
        <v>5.7754244489926665E-2</v>
      </c>
      <c r="V9">
        <f t="shared" si="0"/>
        <v>4.1610989801707685</v>
      </c>
      <c r="W9">
        <f t="shared" si="1"/>
        <v>1.3256461727827972E-2</v>
      </c>
      <c r="X9" t="s">
        <v>160</v>
      </c>
    </row>
    <row r="10" spans="1:24" x14ac:dyDescent="0.2">
      <c r="A10">
        <v>9</v>
      </c>
      <c r="B10" t="s">
        <v>35</v>
      </c>
      <c r="C10">
        <v>8</v>
      </c>
      <c r="D10" t="s">
        <v>150</v>
      </c>
      <c r="E10">
        <v>0</v>
      </c>
      <c r="F10">
        <v>900</v>
      </c>
      <c r="G10">
        <v>900</v>
      </c>
      <c r="H10">
        <v>71.8</v>
      </c>
      <c r="I10">
        <v>4.9000000000000004</v>
      </c>
      <c r="J10">
        <v>66.8</v>
      </c>
      <c r="K10">
        <v>5.8224163029999998</v>
      </c>
      <c r="L10">
        <v>0.9</v>
      </c>
      <c r="M10">
        <v>5.3810097380000004</v>
      </c>
      <c r="N10">
        <v>-5</v>
      </c>
      <c r="O10">
        <v>-0.92919363499999996</v>
      </c>
      <c r="P10">
        <v>0.27698127535389105</v>
      </c>
      <c r="Q10">
        <v>8.948127535389104E-2</v>
      </c>
      <c r="R10">
        <v>0.88888888888888884</v>
      </c>
      <c r="S10">
        <v>-0.82594989777777772</v>
      </c>
      <c r="T10">
        <v>0.21884940274875342</v>
      </c>
      <c r="U10">
        <v>7.0701254600605265E-2</v>
      </c>
      <c r="V10">
        <f t="shared" si="0"/>
        <v>3.7608537034224385</v>
      </c>
      <c r="W10">
        <f t="shared" si="1"/>
        <v>1.1981357189761828E-2</v>
      </c>
      <c r="X10" t="s">
        <v>160</v>
      </c>
    </row>
    <row r="11" spans="1:24" x14ac:dyDescent="0.2">
      <c r="A11">
        <v>6</v>
      </c>
      <c r="B11" t="s">
        <v>33</v>
      </c>
      <c r="C11">
        <v>10</v>
      </c>
      <c r="D11" t="s">
        <v>150</v>
      </c>
      <c r="E11">
        <v>0</v>
      </c>
      <c r="F11">
        <v>580</v>
      </c>
      <c r="G11">
        <v>580</v>
      </c>
      <c r="H11">
        <v>72.3</v>
      </c>
      <c r="I11">
        <v>6.32455532</v>
      </c>
      <c r="J11">
        <v>65</v>
      </c>
      <c r="K11">
        <v>5.2427924729999997</v>
      </c>
      <c r="L11">
        <v>0.6</v>
      </c>
      <c r="M11">
        <v>5.8089100919999996</v>
      </c>
      <c r="N11">
        <v>-7.3</v>
      </c>
      <c r="O11">
        <v>-1.2566901340000001</v>
      </c>
      <c r="P11">
        <v>0.23948175232232347</v>
      </c>
      <c r="Q11">
        <v>8.9481752322323457E-2</v>
      </c>
      <c r="R11">
        <v>0.91428571428571426</v>
      </c>
      <c r="S11">
        <v>-1.1489738368</v>
      </c>
      <c r="T11">
        <v>0.20018719541066057</v>
      </c>
      <c r="U11">
        <v>7.4799440308619763E-2</v>
      </c>
      <c r="V11">
        <f t="shared" si="0"/>
        <v>3.6563758000864977</v>
      </c>
      <c r="W11">
        <f t="shared" si="1"/>
        <v>1.1648510666865664E-2</v>
      </c>
      <c r="X11" t="s">
        <v>160</v>
      </c>
    </row>
    <row r="12" spans="1:24" x14ac:dyDescent="0.2">
      <c r="A12">
        <v>11</v>
      </c>
      <c r="B12" t="s">
        <v>50</v>
      </c>
      <c r="C12">
        <v>6</v>
      </c>
      <c r="D12" t="s">
        <v>149</v>
      </c>
      <c r="E12">
        <v>0</v>
      </c>
      <c r="F12">
        <v>2300</v>
      </c>
      <c r="G12">
        <v>2300</v>
      </c>
      <c r="H12">
        <v>72.400000000000006</v>
      </c>
      <c r="I12">
        <v>3.21</v>
      </c>
      <c r="J12">
        <v>60</v>
      </c>
      <c r="L12">
        <v>2.2999999999999998</v>
      </c>
      <c r="M12">
        <v>2.269812768</v>
      </c>
      <c r="N12">
        <v>-12.4</v>
      </c>
      <c r="O12">
        <v>-5.4630056619999996</v>
      </c>
      <c r="P12">
        <v>1.5768512859601689</v>
      </c>
      <c r="Q12">
        <v>1.3268512859601689</v>
      </c>
      <c r="R12">
        <v>0.84210526315789469</v>
      </c>
      <c r="S12">
        <v>-4.6004258206315782</v>
      </c>
      <c r="T12">
        <v>1.1182103302099811</v>
      </c>
      <c r="U12">
        <v>0.9409250116504243</v>
      </c>
      <c r="V12">
        <f t="shared" si="0"/>
        <v>1.0309141329086224</v>
      </c>
      <c r="W12">
        <f t="shared" si="1"/>
        <v>3.2842943204920488E-3</v>
      </c>
      <c r="X12" t="s">
        <v>160</v>
      </c>
    </row>
    <row r="13" spans="1:24" x14ac:dyDescent="0.2">
      <c r="A13">
        <v>11</v>
      </c>
      <c r="B13" t="s">
        <v>50</v>
      </c>
      <c r="C13">
        <v>6</v>
      </c>
      <c r="D13" t="s">
        <v>149</v>
      </c>
      <c r="E13">
        <v>0</v>
      </c>
      <c r="F13">
        <v>2300</v>
      </c>
      <c r="G13">
        <v>2300</v>
      </c>
      <c r="H13">
        <v>74</v>
      </c>
      <c r="I13">
        <v>1.76</v>
      </c>
      <c r="J13">
        <v>61.42</v>
      </c>
      <c r="L13">
        <v>2.2999999999999998</v>
      </c>
      <c r="M13">
        <v>1.2445079349999999</v>
      </c>
      <c r="N13">
        <v>-12.58</v>
      </c>
      <c r="O13">
        <v>-10.108412850000001</v>
      </c>
      <c r="P13">
        <v>4.5908337644185471</v>
      </c>
      <c r="Q13">
        <v>4.3408337644185471</v>
      </c>
      <c r="R13">
        <v>0.84210526315789469</v>
      </c>
      <c r="S13">
        <v>-8.5123476631578949</v>
      </c>
      <c r="T13">
        <v>3.2555497055156453</v>
      </c>
      <c r="U13">
        <v>3.0782643869560884</v>
      </c>
      <c r="V13">
        <f t="shared" si="0"/>
        <v>0.56996349520036316</v>
      </c>
      <c r="W13">
        <f t="shared" si="1"/>
        <v>1.8157941679321926E-3</v>
      </c>
      <c r="X13" t="s">
        <v>160</v>
      </c>
    </row>
    <row r="14" spans="1:24" x14ac:dyDescent="0.2">
      <c r="A14">
        <v>27</v>
      </c>
      <c r="B14" t="s">
        <v>34</v>
      </c>
      <c r="C14">
        <v>11</v>
      </c>
      <c r="D14" t="s">
        <v>150</v>
      </c>
      <c r="E14">
        <v>168</v>
      </c>
      <c r="F14">
        <v>748</v>
      </c>
      <c r="G14">
        <v>580</v>
      </c>
      <c r="H14">
        <v>77</v>
      </c>
      <c r="I14">
        <v>3.3166247900000001</v>
      </c>
      <c r="J14">
        <v>71.400000000000006</v>
      </c>
      <c r="K14">
        <v>1.120448179</v>
      </c>
      <c r="L14">
        <v>0.7</v>
      </c>
      <c r="M14">
        <v>2.4754195719999998</v>
      </c>
      <c r="N14">
        <v>-5.6</v>
      </c>
      <c r="O14">
        <v>-2.2622427580000002</v>
      </c>
      <c r="P14">
        <v>0.29813050673007835</v>
      </c>
      <c r="Q14">
        <v>0.16176687036644199</v>
      </c>
      <c r="R14">
        <v>0.92307692307692313</v>
      </c>
      <c r="S14">
        <v>-2.0882240843076927</v>
      </c>
      <c r="T14">
        <v>0.25402836076409047</v>
      </c>
      <c r="U14">
        <v>0.13783685995720504</v>
      </c>
      <c r="V14">
        <f t="shared" si="0"/>
        <v>2.6935020754641981</v>
      </c>
      <c r="W14">
        <f t="shared" si="1"/>
        <v>8.5809800121003105E-3</v>
      </c>
      <c r="X14" t="s">
        <v>160</v>
      </c>
    </row>
    <row r="15" spans="1:24" x14ac:dyDescent="0.2">
      <c r="A15">
        <v>49</v>
      </c>
      <c r="B15" t="s">
        <v>89</v>
      </c>
      <c r="C15">
        <v>7</v>
      </c>
      <c r="D15" t="s">
        <v>150</v>
      </c>
      <c r="E15">
        <v>0</v>
      </c>
      <c r="F15">
        <v>4120</v>
      </c>
      <c r="G15">
        <v>4120</v>
      </c>
      <c r="H15">
        <v>40.4</v>
      </c>
      <c r="I15">
        <v>4.92</v>
      </c>
      <c r="J15">
        <v>30.4</v>
      </c>
      <c r="K15">
        <v>3.0367303429999999</v>
      </c>
      <c r="L15">
        <v>4.0999999999999996</v>
      </c>
      <c r="M15">
        <v>4.0882839420000003</v>
      </c>
      <c r="N15">
        <v>-10</v>
      </c>
      <c r="O15">
        <v>-2.4460140589999999</v>
      </c>
      <c r="P15">
        <v>0.49939231345805912</v>
      </c>
      <c r="Q15">
        <v>0.28510659917234482</v>
      </c>
      <c r="R15">
        <v>0.86956521739130432</v>
      </c>
      <c r="S15">
        <v>-2.1269687469565217</v>
      </c>
      <c r="T15">
        <v>0.37761233531800315</v>
      </c>
      <c r="U15">
        <v>0.21558154946869174</v>
      </c>
      <c r="V15">
        <f t="shared" si="0"/>
        <v>2.1537446193929579</v>
      </c>
      <c r="W15">
        <f t="shared" si="1"/>
        <v>6.8614164802507181E-3</v>
      </c>
      <c r="X15" t="s">
        <v>162</v>
      </c>
    </row>
    <row r="16" spans="1:24" x14ac:dyDescent="0.2">
      <c r="A16">
        <v>44</v>
      </c>
      <c r="B16" t="s">
        <v>62</v>
      </c>
      <c r="C16">
        <v>10</v>
      </c>
      <c r="D16" t="s">
        <v>150</v>
      </c>
      <c r="E16">
        <v>0</v>
      </c>
      <c r="F16">
        <v>2660</v>
      </c>
      <c r="G16">
        <v>2660</v>
      </c>
      <c r="H16">
        <v>40.700000000000003</v>
      </c>
      <c r="I16">
        <v>8.6</v>
      </c>
      <c r="J16">
        <v>37.700000000000003</v>
      </c>
      <c r="K16">
        <v>8.3000000000000007</v>
      </c>
      <c r="L16">
        <v>2.7</v>
      </c>
      <c r="M16">
        <v>8.4513312559999996</v>
      </c>
      <c r="N16">
        <v>-3</v>
      </c>
      <c r="O16">
        <v>-0.354973661</v>
      </c>
      <c r="P16">
        <v>0.20315015750009358</v>
      </c>
      <c r="Q16">
        <v>5.3150157500093574E-2</v>
      </c>
      <c r="R16">
        <v>0.91428571428571426</v>
      </c>
      <c r="S16">
        <v>-0.3245473472</v>
      </c>
      <c r="T16">
        <v>0.16981694798375169</v>
      </c>
      <c r="U16">
        <v>4.442919288171087E-2</v>
      </c>
      <c r="V16">
        <f t="shared" si="0"/>
        <v>4.7442305755642389</v>
      </c>
      <c r="W16">
        <f t="shared" si="1"/>
        <v>1.5114206932510308E-2</v>
      </c>
      <c r="X16" t="s">
        <v>162</v>
      </c>
    </row>
    <row r="17" spans="1:24" x14ac:dyDescent="0.2">
      <c r="A17">
        <v>18</v>
      </c>
      <c r="B17" t="s">
        <v>104</v>
      </c>
      <c r="C17">
        <v>8</v>
      </c>
      <c r="D17" t="s">
        <v>150</v>
      </c>
      <c r="E17">
        <v>0</v>
      </c>
      <c r="F17">
        <v>4400</v>
      </c>
      <c r="G17">
        <v>4400</v>
      </c>
      <c r="H17">
        <v>40.9</v>
      </c>
      <c r="I17">
        <v>10.3</v>
      </c>
      <c r="J17">
        <v>28.7</v>
      </c>
      <c r="K17">
        <v>6.2</v>
      </c>
      <c r="L17">
        <v>4.4000000000000004</v>
      </c>
      <c r="M17">
        <v>8.5008823069999995</v>
      </c>
      <c r="N17">
        <v>-12.2</v>
      </c>
      <c r="O17">
        <v>-1.4351451479999999</v>
      </c>
      <c r="P17">
        <v>0.31436379986962315</v>
      </c>
      <c r="Q17">
        <v>0.12686379986962318</v>
      </c>
      <c r="R17">
        <v>0.88888888888888884</v>
      </c>
      <c r="S17">
        <v>-1.275684576</v>
      </c>
      <c r="T17">
        <v>0.24838621224266519</v>
      </c>
      <c r="U17">
        <v>0.10023806409451708</v>
      </c>
      <c r="V17">
        <f t="shared" si="0"/>
        <v>3.1585202437945781</v>
      </c>
      <c r="W17">
        <f t="shared" si="1"/>
        <v>1.0062438535579933E-2</v>
      </c>
      <c r="X17" t="s">
        <v>162</v>
      </c>
    </row>
    <row r="18" spans="1:24" x14ac:dyDescent="0.2">
      <c r="A18">
        <v>3</v>
      </c>
      <c r="B18" t="s">
        <v>114</v>
      </c>
      <c r="C18">
        <v>17</v>
      </c>
      <c r="D18" t="s">
        <v>150</v>
      </c>
      <c r="E18">
        <v>0</v>
      </c>
      <c r="F18">
        <v>5720</v>
      </c>
      <c r="G18">
        <v>5720</v>
      </c>
      <c r="H18">
        <v>41</v>
      </c>
      <c r="I18">
        <v>1.9</v>
      </c>
      <c r="J18">
        <v>26.9</v>
      </c>
      <c r="K18">
        <v>1.5</v>
      </c>
      <c r="L18">
        <v>5.7</v>
      </c>
      <c r="M18">
        <v>1.7117242770000001</v>
      </c>
      <c r="N18">
        <v>-14.1</v>
      </c>
      <c r="O18">
        <v>-8.2373079540000003</v>
      </c>
      <c r="P18">
        <v>1.1154888577798776</v>
      </c>
      <c r="Q18">
        <v>1.0272535636622304</v>
      </c>
      <c r="R18">
        <v>0.95238095238095233</v>
      </c>
      <c r="S18">
        <v>-7.8450551942857141</v>
      </c>
      <c r="T18">
        <v>1.011781276897848</v>
      </c>
      <c r="U18">
        <v>0.93174926409272596</v>
      </c>
      <c r="V18">
        <f t="shared" si="0"/>
        <v>1.0359778519866545</v>
      </c>
      <c r="W18">
        <f t="shared" si="1"/>
        <v>3.3004263563984984E-3</v>
      </c>
      <c r="X18" t="s">
        <v>162</v>
      </c>
    </row>
    <row r="19" spans="1:24" x14ac:dyDescent="0.2">
      <c r="A19">
        <v>36</v>
      </c>
      <c r="B19" t="s">
        <v>45</v>
      </c>
      <c r="C19">
        <v>5</v>
      </c>
      <c r="D19" t="s">
        <v>150</v>
      </c>
      <c r="E19">
        <v>355</v>
      </c>
      <c r="F19">
        <v>1560</v>
      </c>
      <c r="G19">
        <v>1205</v>
      </c>
      <c r="H19">
        <v>42.1</v>
      </c>
      <c r="I19">
        <v>5.8137767409999999</v>
      </c>
      <c r="J19">
        <v>39.1</v>
      </c>
      <c r="K19">
        <v>5.1429563480000002</v>
      </c>
      <c r="L19">
        <v>1.6</v>
      </c>
      <c r="M19">
        <v>5.4886245999999996</v>
      </c>
      <c r="N19">
        <v>-3</v>
      </c>
      <c r="O19">
        <v>-0.54658502200000003</v>
      </c>
      <c r="P19">
        <v>0.41493775931373705</v>
      </c>
      <c r="Q19">
        <v>0.11493775931373704</v>
      </c>
      <c r="R19">
        <v>0.8</v>
      </c>
      <c r="S19">
        <v>-0.43726801760000006</v>
      </c>
      <c r="T19">
        <v>0.26556016596079174</v>
      </c>
      <c r="U19">
        <v>7.3560165960791721E-2</v>
      </c>
      <c r="V19">
        <f t="shared" si="0"/>
        <v>3.6870467968371816</v>
      </c>
      <c r="W19">
        <f t="shared" si="1"/>
        <v>1.1746222568581372E-2</v>
      </c>
      <c r="X19" t="s">
        <v>162</v>
      </c>
    </row>
    <row r="20" spans="1:24" x14ac:dyDescent="0.2">
      <c r="A20">
        <v>52</v>
      </c>
      <c r="B20" t="s">
        <v>96</v>
      </c>
      <c r="C20">
        <v>5</v>
      </c>
      <c r="D20" t="s">
        <v>150</v>
      </c>
      <c r="E20">
        <v>50</v>
      </c>
      <c r="F20">
        <v>4300</v>
      </c>
      <c r="G20">
        <v>4250</v>
      </c>
      <c r="H20">
        <v>42.2</v>
      </c>
      <c r="I20">
        <v>5.2</v>
      </c>
      <c r="J20">
        <v>35.6</v>
      </c>
      <c r="K20">
        <v>3.8013155620000001</v>
      </c>
      <c r="L20">
        <v>4.3</v>
      </c>
      <c r="M20">
        <v>4.5546679350000003</v>
      </c>
      <c r="N20">
        <v>-6.6</v>
      </c>
      <c r="O20">
        <v>-1.449062828</v>
      </c>
      <c r="P20">
        <v>0.50498915397456789</v>
      </c>
      <c r="Q20">
        <v>0.20498915397456788</v>
      </c>
      <c r="R20">
        <v>0.8</v>
      </c>
      <c r="S20">
        <v>-1.1592502624000001</v>
      </c>
      <c r="T20">
        <v>0.32319305854372349</v>
      </c>
      <c r="U20">
        <v>0.13119305854372346</v>
      </c>
      <c r="V20">
        <f t="shared" si="0"/>
        <v>2.7608611878875995</v>
      </c>
      <c r="W20">
        <f t="shared" si="1"/>
        <v>8.7955732001298425E-3</v>
      </c>
      <c r="X20" t="s">
        <v>162</v>
      </c>
    </row>
    <row r="21" spans="1:24" x14ac:dyDescent="0.2">
      <c r="A21">
        <v>81</v>
      </c>
      <c r="B21" t="s">
        <v>103</v>
      </c>
      <c r="C21">
        <v>8</v>
      </c>
      <c r="D21" t="s">
        <v>150</v>
      </c>
      <c r="E21" t="s">
        <v>57</v>
      </c>
      <c r="F21">
        <v>4345</v>
      </c>
      <c r="G21">
        <v>4340</v>
      </c>
      <c r="H21">
        <v>42.59</v>
      </c>
      <c r="I21">
        <v>7.936507937</v>
      </c>
      <c r="J21">
        <v>34.79</v>
      </c>
      <c r="K21">
        <v>5.2910052910000003</v>
      </c>
      <c r="L21">
        <v>4.3</v>
      </c>
      <c r="M21">
        <v>6.7447348070000004</v>
      </c>
      <c r="N21">
        <v>-7.8</v>
      </c>
      <c r="O21">
        <v>-1.1564576259999999</v>
      </c>
      <c r="P21">
        <v>0.29179357002292361</v>
      </c>
      <c r="Q21">
        <v>0.10429357002292361</v>
      </c>
      <c r="R21">
        <v>0.88888888888888884</v>
      </c>
      <c r="S21">
        <v>-1.0279623342222222</v>
      </c>
      <c r="T21">
        <v>0.23055294421564335</v>
      </c>
      <c r="U21">
        <v>8.2404796067495192E-2</v>
      </c>
      <c r="V21">
        <f t="shared" si="0"/>
        <v>3.4835636930388514</v>
      </c>
      <c r="W21">
        <f t="shared" si="1"/>
        <v>1.1097964502475117E-2</v>
      </c>
      <c r="X21" t="s">
        <v>162</v>
      </c>
    </row>
    <row r="22" spans="1:24" x14ac:dyDescent="0.2">
      <c r="A22">
        <v>55</v>
      </c>
      <c r="B22" t="s">
        <v>56</v>
      </c>
      <c r="C22">
        <v>7</v>
      </c>
      <c r="D22" t="s">
        <v>150</v>
      </c>
      <c r="E22" t="s">
        <v>57</v>
      </c>
      <c r="F22">
        <v>2500</v>
      </c>
      <c r="G22">
        <v>2500</v>
      </c>
      <c r="H22">
        <v>42.6</v>
      </c>
      <c r="I22">
        <v>7.4081036710000001</v>
      </c>
      <c r="J22">
        <v>37.57</v>
      </c>
      <c r="K22">
        <v>8.6931828790000001</v>
      </c>
      <c r="L22">
        <v>2.5</v>
      </c>
      <c r="M22">
        <v>8.0762438230000004</v>
      </c>
      <c r="N22">
        <v>-5.03</v>
      </c>
      <c r="O22">
        <v>-0.622814282</v>
      </c>
      <c r="P22">
        <v>0.2995677724951134</v>
      </c>
      <c r="Q22">
        <v>8.5282058209399117E-2</v>
      </c>
      <c r="R22">
        <v>0.86956521739130432</v>
      </c>
      <c r="S22">
        <v>-0.54157763652173907</v>
      </c>
      <c r="T22">
        <v>0.22651627409838443</v>
      </c>
      <c r="U22">
        <v>6.4485488249073061E-2</v>
      </c>
      <c r="V22">
        <f t="shared" si="0"/>
        <v>3.9379391750012802</v>
      </c>
      <c r="W22">
        <f t="shared" si="1"/>
        <v>1.2545517472352111E-2</v>
      </c>
      <c r="X22" t="s">
        <v>162</v>
      </c>
    </row>
    <row r="23" spans="1:24" x14ac:dyDescent="0.2">
      <c r="A23">
        <v>1</v>
      </c>
      <c r="B23" t="s">
        <v>38</v>
      </c>
      <c r="C23">
        <v>8</v>
      </c>
      <c r="D23" t="s">
        <v>150</v>
      </c>
      <c r="E23">
        <v>0</v>
      </c>
      <c r="F23">
        <v>1000</v>
      </c>
      <c r="G23">
        <v>1000</v>
      </c>
      <c r="H23">
        <v>43.3</v>
      </c>
      <c r="I23">
        <v>5.9396969620000002</v>
      </c>
      <c r="J23">
        <v>42</v>
      </c>
      <c r="K23">
        <v>6.2225396740000001</v>
      </c>
      <c r="L23">
        <v>1</v>
      </c>
      <c r="M23">
        <v>6.0827625300000001</v>
      </c>
      <c r="N23">
        <v>-1.3</v>
      </c>
      <c r="O23">
        <v>-0.21371868399999999</v>
      </c>
      <c r="P23">
        <v>0.25142736487158412</v>
      </c>
      <c r="Q23">
        <v>6.3927364871584125E-2</v>
      </c>
      <c r="R23">
        <v>0.88888888888888884</v>
      </c>
      <c r="S23">
        <v>-0.18997216355555555</v>
      </c>
      <c r="T23">
        <v>0.1986586586639677</v>
      </c>
      <c r="U23">
        <v>5.0510510515819555E-2</v>
      </c>
      <c r="V23">
        <f t="shared" si="0"/>
        <v>4.4494785861675217</v>
      </c>
      <c r="W23">
        <f t="shared" si="1"/>
        <v>1.4175183735691668E-2</v>
      </c>
      <c r="X23" t="s">
        <v>162</v>
      </c>
    </row>
    <row r="24" spans="1:24" x14ac:dyDescent="0.2">
      <c r="A24">
        <v>55</v>
      </c>
      <c r="B24" t="s">
        <v>56</v>
      </c>
      <c r="C24">
        <v>14</v>
      </c>
      <c r="D24" t="s">
        <v>150</v>
      </c>
      <c r="E24" t="s">
        <v>57</v>
      </c>
      <c r="F24">
        <v>2500</v>
      </c>
      <c r="G24">
        <v>2500</v>
      </c>
      <c r="H24">
        <v>43.4</v>
      </c>
      <c r="I24">
        <v>6.3608175579999999</v>
      </c>
      <c r="J24">
        <v>37.799999999999997</v>
      </c>
      <c r="K24">
        <v>9.0739194829999992</v>
      </c>
      <c r="L24">
        <v>2.5</v>
      </c>
      <c r="M24">
        <v>7.8356880609999999</v>
      </c>
      <c r="N24">
        <v>-5.6</v>
      </c>
      <c r="O24">
        <v>-0.71467878200000001</v>
      </c>
      <c r="P24">
        <v>0.15197796002573219</v>
      </c>
      <c r="Q24">
        <v>4.4835102882875059E-2</v>
      </c>
      <c r="R24">
        <v>0.94117647058823528</v>
      </c>
      <c r="S24">
        <v>-0.67263885364705878</v>
      </c>
      <c r="T24">
        <v>0.13462407531691156</v>
      </c>
      <c r="U24">
        <v>3.9715523660955071E-2</v>
      </c>
      <c r="V24">
        <f t="shared" si="0"/>
        <v>5.0178751728441329</v>
      </c>
      <c r="W24">
        <f t="shared" si="1"/>
        <v>1.5985986034174199E-2</v>
      </c>
      <c r="X24" t="s">
        <v>162</v>
      </c>
    </row>
    <row r="25" spans="1:24" x14ac:dyDescent="0.2">
      <c r="A25">
        <v>42</v>
      </c>
      <c r="B25" t="s">
        <v>88</v>
      </c>
      <c r="C25">
        <v>8</v>
      </c>
      <c r="D25" t="s">
        <v>149</v>
      </c>
      <c r="E25">
        <v>0</v>
      </c>
      <c r="F25">
        <v>4100</v>
      </c>
      <c r="G25">
        <v>4100</v>
      </c>
      <c r="H25">
        <v>43.7</v>
      </c>
      <c r="I25">
        <v>3.9597979749999999</v>
      </c>
      <c r="J25">
        <v>32</v>
      </c>
      <c r="K25">
        <v>3.39411255</v>
      </c>
      <c r="L25">
        <v>4.0999999999999996</v>
      </c>
      <c r="M25">
        <v>3.6878177829999998</v>
      </c>
      <c r="N25">
        <v>-11.7</v>
      </c>
      <c r="O25">
        <v>-3.1726079450000002</v>
      </c>
      <c r="P25">
        <v>0.56454503664616018</v>
      </c>
      <c r="Q25">
        <v>0.37704503664616013</v>
      </c>
      <c r="R25">
        <v>0.88888888888888884</v>
      </c>
      <c r="S25">
        <v>-2.820095951111111</v>
      </c>
      <c r="T25">
        <v>0.446060275868571</v>
      </c>
      <c r="U25">
        <v>0.2979121277204228</v>
      </c>
      <c r="V25">
        <f t="shared" si="0"/>
        <v>1.8321284065200751</v>
      </c>
      <c r="W25">
        <f t="shared" si="1"/>
        <v>5.8368090298354502E-3</v>
      </c>
      <c r="X25" t="s">
        <v>162</v>
      </c>
    </row>
    <row r="26" spans="1:24" x14ac:dyDescent="0.2">
      <c r="A26">
        <v>78</v>
      </c>
      <c r="B26" t="s">
        <v>109</v>
      </c>
      <c r="C26">
        <v>8</v>
      </c>
      <c r="D26" t="s">
        <v>150</v>
      </c>
      <c r="E26" t="s">
        <v>57</v>
      </c>
      <c r="F26">
        <v>4838</v>
      </c>
      <c r="G26">
        <v>5000</v>
      </c>
      <c r="H26">
        <v>43.9</v>
      </c>
      <c r="I26">
        <v>9.899494937</v>
      </c>
      <c r="J26">
        <v>28.7</v>
      </c>
      <c r="K26">
        <v>3.9597979749999999</v>
      </c>
      <c r="L26">
        <v>4.8</v>
      </c>
      <c r="M26">
        <v>7.5392307299999999</v>
      </c>
      <c r="N26">
        <v>-15.2</v>
      </c>
      <c r="O26">
        <v>-2.0161208140000002</v>
      </c>
      <c r="P26">
        <v>0.3770232230201257</v>
      </c>
      <c r="Q26">
        <v>0.18952322302012573</v>
      </c>
      <c r="R26">
        <v>0.88888888888888884</v>
      </c>
      <c r="S26">
        <v>-1.7921073902222222</v>
      </c>
      <c r="T26">
        <v>0.29789489226281535</v>
      </c>
      <c r="U26">
        <v>0.14974674411466724</v>
      </c>
      <c r="V26">
        <f t="shared" si="0"/>
        <v>2.5841713410580116</v>
      </c>
      <c r="W26">
        <f t="shared" si="1"/>
        <v>8.2326733019649368E-3</v>
      </c>
      <c r="X26" t="s">
        <v>162</v>
      </c>
    </row>
    <row r="27" spans="1:24" x14ac:dyDescent="0.2">
      <c r="A27">
        <v>65</v>
      </c>
      <c r="B27" t="s">
        <v>71</v>
      </c>
      <c r="C27">
        <v>7</v>
      </c>
      <c r="D27" t="s">
        <v>150</v>
      </c>
      <c r="E27">
        <v>152</v>
      </c>
      <c r="F27">
        <v>3048</v>
      </c>
      <c r="G27">
        <v>2896</v>
      </c>
      <c r="H27">
        <v>44.1</v>
      </c>
      <c r="I27">
        <v>4.9000000000000004</v>
      </c>
      <c r="J27">
        <v>38.6</v>
      </c>
      <c r="K27">
        <v>5.5</v>
      </c>
      <c r="L27">
        <v>3</v>
      </c>
      <c r="M27">
        <v>5.2086466570000001</v>
      </c>
      <c r="N27">
        <v>-5.5</v>
      </c>
      <c r="O27">
        <v>-1.0559364769999999</v>
      </c>
      <c r="P27">
        <v>0.32553578012354184</v>
      </c>
      <c r="Q27">
        <v>0.11125006583782754</v>
      </c>
      <c r="R27">
        <v>0.86956521739130432</v>
      </c>
      <c r="S27">
        <v>-0.91820563217391293</v>
      </c>
      <c r="T27">
        <v>0.24615181861893523</v>
      </c>
      <c r="U27">
        <v>8.4121032769623849E-2</v>
      </c>
      <c r="V27">
        <f t="shared" si="0"/>
        <v>3.4478447491626509</v>
      </c>
      <c r="W27">
        <f t="shared" si="1"/>
        <v>1.0984170811262838E-2</v>
      </c>
      <c r="X27" t="s">
        <v>162</v>
      </c>
    </row>
    <row r="28" spans="1:24" x14ac:dyDescent="0.2">
      <c r="A28">
        <v>45</v>
      </c>
      <c r="B28" t="s">
        <v>63</v>
      </c>
      <c r="C28">
        <v>7</v>
      </c>
      <c r="D28" t="s">
        <v>150</v>
      </c>
      <c r="E28">
        <v>0</v>
      </c>
      <c r="F28">
        <v>2660</v>
      </c>
      <c r="G28">
        <v>2660</v>
      </c>
      <c r="H28">
        <v>44.13</v>
      </c>
      <c r="I28">
        <v>8.2580645159999992</v>
      </c>
      <c r="J28">
        <v>38.450000000000003</v>
      </c>
      <c r="K28">
        <v>6.9677419350000003</v>
      </c>
      <c r="L28">
        <v>2.7</v>
      </c>
      <c r="M28">
        <v>7.6401916610000002</v>
      </c>
      <c r="N28">
        <v>-5.68</v>
      </c>
      <c r="O28">
        <v>-0.74343684700000001</v>
      </c>
      <c r="P28">
        <v>0.30545351233847506</v>
      </c>
      <c r="Q28">
        <v>9.1167798052760762E-2</v>
      </c>
      <c r="R28">
        <v>0.86956521739130432</v>
      </c>
      <c r="S28">
        <v>-0.6464668234782609</v>
      </c>
      <c r="T28">
        <v>0.23096673900829873</v>
      </c>
      <c r="U28">
        <v>6.8935953158987345E-2</v>
      </c>
      <c r="V28">
        <f t="shared" si="0"/>
        <v>3.8087029963060277</v>
      </c>
      <c r="W28">
        <f t="shared" si="1"/>
        <v>1.2133795841867358E-2</v>
      </c>
      <c r="X28" t="s">
        <v>162</v>
      </c>
    </row>
    <row r="29" spans="1:24" x14ac:dyDescent="0.2">
      <c r="A29">
        <v>43</v>
      </c>
      <c r="B29" t="s">
        <v>55</v>
      </c>
      <c r="C29">
        <v>7</v>
      </c>
      <c r="D29" t="s">
        <v>150</v>
      </c>
      <c r="E29">
        <v>0</v>
      </c>
      <c r="F29">
        <v>2500</v>
      </c>
      <c r="G29">
        <v>2500</v>
      </c>
      <c r="H29">
        <v>44.6</v>
      </c>
      <c r="I29">
        <v>1.6</v>
      </c>
      <c r="J29">
        <v>42.1</v>
      </c>
      <c r="K29">
        <v>2</v>
      </c>
      <c r="L29">
        <v>2.5</v>
      </c>
      <c r="M29">
        <v>1.8110770279999999</v>
      </c>
      <c r="N29">
        <v>-2.5</v>
      </c>
      <c r="O29">
        <v>-1.380394076</v>
      </c>
      <c r="P29">
        <v>0.35376742160913904</v>
      </c>
      <c r="Q29">
        <v>0.13948170732342477</v>
      </c>
      <c r="R29">
        <v>0.86956521739130432</v>
      </c>
      <c r="S29">
        <v>-1.2003426747826087</v>
      </c>
      <c r="T29">
        <v>0.26749899554566281</v>
      </c>
      <c r="U29">
        <v>0.10546820969635143</v>
      </c>
      <c r="V29">
        <f t="shared" si="0"/>
        <v>3.0792093228965527</v>
      </c>
      <c r="W29">
        <f t="shared" si="1"/>
        <v>9.8097691824850647E-3</v>
      </c>
      <c r="X29" t="s">
        <v>162</v>
      </c>
    </row>
    <row r="30" spans="1:24" x14ac:dyDescent="0.2">
      <c r="A30">
        <v>53</v>
      </c>
      <c r="B30" t="s">
        <v>97</v>
      </c>
      <c r="C30">
        <v>8</v>
      </c>
      <c r="D30" t="s">
        <v>150</v>
      </c>
      <c r="E30">
        <v>50</v>
      </c>
      <c r="F30">
        <v>4300</v>
      </c>
      <c r="G30">
        <v>4250</v>
      </c>
      <c r="H30">
        <v>44.9</v>
      </c>
      <c r="I30">
        <v>4.1208872019999996</v>
      </c>
      <c r="J30">
        <v>32.799999999999997</v>
      </c>
      <c r="K30">
        <v>1.324503311</v>
      </c>
      <c r="L30">
        <v>4.3</v>
      </c>
      <c r="M30">
        <v>3.0607205321996771</v>
      </c>
      <c r="N30">
        <v>-12.100000000000001</v>
      </c>
      <c r="O30">
        <v>-3.9533174860966414</v>
      </c>
      <c r="P30">
        <v>0.73839747330867089</v>
      </c>
      <c r="Q30">
        <v>0.55089747330867089</v>
      </c>
      <c r="R30">
        <v>0.88888888888888884</v>
      </c>
      <c r="S30">
        <v>-3.5140599876414589</v>
      </c>
      <c r="T30">
        <v>0.58342516409573997</v>
      </c>
      <c r="U30">
        <v>0.43527701594759177</v>
      </c>
      <c r="V30">
        <f t="shared" si="0"/>
        <v>1.5157135469285563</v>
      </c>
      <c r="W30">
        <f t="shared" si="1"/>
        <v>4.8287720914497907E-3</v>
      </c>
      <c r="X30" t="s">
        <v>162</v>
      </c>
    </row>
    <row r="31" spans="1:24" x14ac:dyDescent="0.2">
      <c r="A31">
        <v>60</v>
      </c>
      <c r="B31" t="s">
        <v>113</v>
      </c>
      <c r="C31">
        <v>14</v>
      </c>
      <c r="D31" t="s">
        <v>150</v>
      </c>
      <c r="E31" t="s">
        <v>57</v>
      </c>
      <c r="F31">
        <v>5629</v>
      </c>
      <c r="G31">
        <v>5620</v>
      </c>
      <c r="H31">
        <v>45</v>
      </c>
      <c r="I31">
        <v>11.22497216</v>
      </c>
      <c r="J31">
        <v>25</v>
      </c>
      <c r="K31">
        <v>7.4833147740000001</v>
      </c>
      <c r="L31">
        <v>5.6</v>
      </c>
      <c r="M31">
        <v>9.5393920140000006</v>
      </c>
      <c r="N31">
        <v>-20</v>
      </c>
      <c r="O31">
        <v>-2.0965696729999999</v>
      </c>
      <c r="P31">
        <v>0.22135007845970225</v>
      </c>
      <c r="Q31">
        <v>0.11420722131684512</v>
      </c>
      <c r="R31">
        <v>0.94117647058823528</v>
      </c>
      <c r="S31">
        <v>-1.9732420451764705</v>
      </c>
      <c r="T31">
        <v>0.19607480998506499</v>
      </c>
      <c r="U31">
        <v>0.10116625832910849</v>
      </c>
      <c r="V31">
        <f t="shared" si="0"/>
        <v>3.1439972400573217</v>
      </c>
      <c r="W31">
        <f t="shared" si="1"/>
        <v>1.001617103650493E-2</v>
      </c>
      <c r="X31" t="s">
        <v>162</v>
      </c>
    </row>
    <row r="32" spans="1:24" x14ac:dyDescent="0.2">
      <c r="A32">
        <v>26</v>
      </c>
      <c r="B32" t="s">
        <v>66</v>
      </c>
      <c r="C32">
        <v>13</v>
      </c>
      <c r="D32" t="s">
        <v>150</v>
      </c>
      <c r="E32">
        <v>0</v>
      </c>
      <c r="F32">
        <v>3000</v>
      </c>
      <c r="G32">
        <v>3000</v>
      </c>
      <c r="H32">
        <v>45</v>
      </c>
      <c r="I32">
        <v>2.2000000000000002</v>
      </c>
      <c r="J32">
        <v>40.4</v>
      </c>
      <c r="K32">
        <v>1.5</v>
      </c>
      <c r="L32">
        <v>3</v>
      </c>
      <c r="M32">
        <v>1.882817038</v>
      </c>
      <c r="N32">
        <v>-4.5999999999999996</v>
      </c>
      <c r="O32">
        <v>-2.4431476380000001</v>
      </c>
      <c r="P32">
        <v>0.26863404578971117</v>
      </c>
      <c r="Q32">
        <v>0.15324943040509575</v>
      </c>
      <c r="R32">
        <v>0.93617021276595747</v>
      </c>
      <c r="S32">
        <v>-2.2872020440851064</v>
      </c>
      <c r="T32">
        <v>0.23543481785825299</v>
      </c>
      <c r="U32">
        <v>0.13431004855783857</v>
      </c>
      <c r="V32">
        <f t="shared" si="0"/>
        <v>2.7286368939670917</v>
      </c>
      <c r="W32">
        <f t="shared" si="1"/>
        <v>8.6929127921224463E-3</v>
      </c>
      <c r="X32" t="s">
        <v>162</v>
      </c>
    </row>
    <row r="33" spans="1:24" x14ac:dyDescent="0.2">
      <c r="A33">
        <v>35</v>
      </c>
      <c r="B33" t="s">
        <v>101</v>
      </c>
      <c r="C33">
        <v>5</v>
      </c>
      <c r="D33" t="s">
        <v>150</v>
      </c>
      <c r="E33">
        <v>0</v>
      </c>
      <c r="F33">
        <v>4340</v>
      </c>
      <c r="G33">
        <v>4340</v>
      </c>
      <c r="H33">
        <v>45.1</v>
      </c>
      <c r="I33">
        <v>5</v>
      </c>
      <c r="J33">
        <v>36.9</v>
      </c>
      <c r="K33">
        <v>2.8</v>
      </c>
      <c r="L33">
        <v>4.3</v>
      </c>
      <c r="M33">
        <v>4.0521599180000001</v>
      </c>
      <c r="N33">
        <v>-8.1999999999999993</v>
      </c>
      <c r="O33">
        <v>-2.0236121389999999</v>
      </c>
      <c r="P33">
        <v>0.60475030445540778</v>
      </c>
      <c r="Q33">
        <v>0.30475030445540774</v>
      </c>
      <c r="R33">
        <v>0.8</v>
      </c>
      <c r="S33">
        <v>-1.6188897112</v>
      </c>
      <c r="T33">
        <v>0.38704019485146107</v>
      </c>
      <c r="U33">
        <v>0.19504019485146099</v>
      </c>
      <c r="V33">
        <f t="shared" si="0"/>
        <v>2.2643207109943218</v>
      </c>
      <c r="W33">
        <f t="shared" si="1"/>
        <v>7.2136906590942419E-3</v>
      </c>
      <c r="X33" t="s">
        <v>162</v>
      </c>
    </row>
    <row r="34" spans="1:24" x14ac:dyDescent="0.2">
      <c r="A34">
        <v>37</v>
      </c>
      <c r="B34" t="s">
        <v>90</v>
      </c>
      <c r="C34">
        <v>6</v>
      </c>
      <c r="D34" t="s">
        <v>150</v>
      </c>
      <c r="E34">
        <v>0</v>
      </c>
      <c r="F34">
        <v>4200</v>
      </c>
      <c r="G34">
        <v>4200</v>
      </c>
      <c r="H34">
        <v>45.2</v>
      </c>
      <c r="I34">
        <v>8.8181630739999992</v>
      </c>
      <c r="J34">
        <v>36.6</v>
      </c>
      <c r="K34">
        <v>6.6136223059999999</v>
      </c>
      <c r="L34">
        <v>4.2</v>
      </c>
      <c r="M34">
        <v>7.7942286340000004</v>
      </c>
      <c r="N34">
        <v>-8.6</v>
      </c>
      <c r="O34">
        <v>-1.1033805139999999</v>
      </c>
      <c r="P34">
        <v>0.38406035661145432</v>
      </c>
      <c r="Q34">
        <v>0.13406035661145432</v>
      </c>
      <c r="R34">
        <v>0.84210526315789469</v>
      </c>
      <c r="S34">
        <v>-0.92916253810526306</v>
      </c>
      <c r="T34">
        <v>0.27235305067183463</v>
      </c>
      <c r="U34">
        <v>9.5067732112277842E-2</v>
      </c>
      <c r="V34">
        <f t="shared" ref="V34:V65" si="2">1/SQRT(U34)</f>
        <v>3.2432724512857587</v>
      </c>
      <c r="W34">
        <f t="shared" si="1"/>
        <v>1.033244278212868E-2</v>
      </c>
      <c r="X34" t="s">
        <v>162</v>
      </c>
    </row>
    <row r="35" spans="1:24" x14ac:dyDescent="0.2">
      <c r="A35">
        <v>44</v>
      </c>
      <c r="B35" t="s">
        <v>62</v>
      </c>
      <c r="C35">
        <v>10</v>
      </c>
      <c r="D35" t="s">
        <v>150</v>
      </c>
      <c r="E35">
        <v>0</v>
      </c>
      <c r="F35">
        <v>2660</v>
      </c>
      <c r="G35">
        <v>2660</v>
      </c>
      <c r="H35">
        <v>45.2</v>
      </c>
      <c r="I35">
        <v>6.7</v>
      </c>
      <c r="J35">
        <v>40.1</v>
      </c>
      <c r="K35">
        <v>5.3</v>
      </c>
      <c r="L35">
        <v>2.7</v>
      </c>
      <c r="M35">
        <v>6.0406953239999996</v>
      </c>
      <c r="N35">
        <v>-5.0999999999999996</v>
      </c>
      <c r="O35">
        <v>-0.84427366800000003</v>
      </c>
      <c r="P35">
        <v>0.21781995066195436</v>
      </c>
      <c r="Q35">
        <v>6.7819950661954356E-2</v>
      </c>
      <c r="R35">
        <v>0.91428571428571426</v>
      </c>
      <c r="S35">
        <v>-0.77190735359999996</v>
      </c>
      <c r="T35">
        <v>0.18207969753293163</v>
      </c>
      <c r="U35">
        <v>5.6691942430890818E-2</v>
      </c>
      <c r="V35">
        <f t="shared" si="2"/>
        <v>4.1999036879030465</v>
      </c>
      <c r="W35">
        <f t="shared" si="1"/>
        <v>1.3380086069705891E-2</v>
      </c>
      <c r="X35" t="s">
        <v>162</v>
      </c>
    </row>
    <row r="36" spans="1:24" x14ac:dyDescent="0.2">
      <c r="A36">
        <v>38</v>
      </c>
      <c r="B36" t="s">
        <v>79</v>
      </c>
      <c r="C36">
        <v>8</v>
      </c>
      <c r="D36" t="s">
        <v>150</v>
      </c>
      <c r="E36">
        <v>0</v>
      </c>
      <c r="F36">
        <v>3740</v>
      </c>
      <c r="G36">
        <v>3740</v>
      </c>
      <c r="H36">
        <v>45.4</v>
      </c>
      <c r="I36">
        <v>5.5</v>
      </c>
      <c r="J36">
        <v>37.799999999999997</v>
      </c>
      <c r="K36">
        <v>7.5619295959999997</v>
      </c>
      <c r="L36">
        <v>3.7</v>
      </c>
      <c r="M36">
        <v>6.6118370830000002</v>
      </c>
      <c r="N36">
        <v>-7.6</v>
      </c>
      <c r="O36">
        <v>-1.149453609</v>
      </c>
      <c r="P36">
        <v>0.29128886247634767</v>
      </c>
      <c r="Q36">
        <v>0.10378886247634767</v>
      </c>
      <c r="R36">
        <v>0.88888888888888884</v>
      </c>
      <c r="S36">
        <v>-1.0217365413333332</v>
      </c>
      <c r="T36">
        <v>0.23015416294427468</v>
      </c>
      <c r="U36">
        <v>8.2006014796126542E-2</v>
      </c>
      <c r="V36">
        <f t="shared" si="2"/>
        <v>3.4920234091910252</v>
      </c>
      <c r="W36">
        <f t="shared" si="1"/>
        <v>1.1124915532463588E-2</v>
      </c>
      <c r="X36" t="s">
        <v>162</v>
      </c>
    </row>
    <row r="37" spans="1:24" x14ac:dyDescent="0.2">
      <c r="A37">
        <v>10</v>
      </c>
      <c r="B37" t="s">
        <v>48</v>
      </c>
      <c r="C37">
        <v>6</v>
      </c>
      <c r="D37" t="s">
        <v>150</v>
      </c>
      <c r="E37">
        <v>0</v>
      </c>
      <c r="F37">
        <v>2130</v>
      </c>
      <c r="G37">
        <v>2130</v>
      </c>
      <c r="H37">
        <v>45.92</v>
      </c>
      <c r="I37">
        <v>7.0545304590000004</v>
      </c>
      <c r="J37">
        <v>41.3</v>
      </c>
      <c r="K37">
        <v>7.0545304590000004</v>
      </c>
      <c r="L37">
        <v>2.1</v>
      </c>
      <c r="M37">
        <v>7.0545304590000004</v>
      </c>
      <c r="N37">
        <v>-4.62</v>
      </c>
      <c r="O37">
        <v>-0.65489829899999996</v>
      </c>
      <c r="P37">
        <v>0.35120382425137886</v>
      </c>
      <c r="Q37">
        <v>0.10120382425137889</v>
      </c>
      <c r="R37">
        <v>0.84210526315789469</v>
      </c>
      <c r="S37">
        <v>-0.5514933044210526</v>
      </c>
      <c r="T37">
        <v>0.24905312744696115</v>
      </c>
      <c r="U37">
        <v>7.1767808887404402E-2</v>
      </c>
      <c r="V37">
        <f t="shared" si="2"/>
        <v>3.7328037385518322</v>
      </c>
      <c r="W37">
        <f t="shared" si="1"/>
        <v>1.1891995391942047E-2</v>
      </c>
      <c r="X37" t="s">
        <v>162</v>
      </c>
    </row>
    <row r="38" spans="1:24" x14ac:dyDescent="0.2">
      <c r="A38">
        <v>71</v>
      </c>
      <c r="B38" t="s">
        <v>70</v>
      </c>
      <c r="C38">
        <v>9</v>
      </c>
      <c r="D38" t="s">
        <v>150</v>
      </c>
      <c r="E38" t="s">
        <v>42</v>
      </c>
      <c r="F38">
        <v>3000</v>
      </c>
      <c r="G38">
        <v>3000</v>
      </c>
      <c r="H38">
        <v>46</v>
      </c>
      <c r="I38">
        <v>6.0454545450000001</v>
      </c>
      <c r="J38">
        <v>41.8</v>
      </c>
      <c r="K38">
        <v>4.5</v>
      </c>
      <c r="L38">
        <v>3</v>
      </c>
      <c r="M38">
        <v>5.3290487259999999</v>
      </c>
      <c r="N38">
        <v>-4.2</v>
      </c>
      <c r="O38">
        <v>-0.78813315799999994</v>
      </c>
      <c r="P38">
        <v>0.23947649652052924</v>
      </c>
      <c r="Q38">
        <v>7.2809829853862584E-2</v>
      </c>
      <c r="R38">
        <v>0.90322580645161288</v>
      </c>
      <c r="S38">
        <v>-0.7118622072258064</v>
      </c>
      <c r="T38">
        <v>0.1953689628221591</v>
      </c>
      <c r="U38">
        <v>5.9399486582131386E-2</v>
      </c>
      <c r="V38">
        <f t="shared" si="2"/>
        <v>4.1030674315727707</v>
      </c>
      <c r="W38">
        <f t="shared" si="1"/>
        <v>1.3071584365702743E-2</v>
      </c>
      <c r="X38" t="s">
        <v>162</v>
      </c>
    </row>
    <row r="39" spans="1:24" x14ac:dyDescent="0.2">
      <c r="A39">
        <v>61</v>
      </c>
      <c r="B39" t="s">
        <v>41</v>
      </c>
      <c r="C39">
        <v>6</v>
      </c>
      <c r="D39" t="s">
        <v>150</v>
      </c>
      <c r="E39" t="s">
        <v>42</v>
      </c>
      <c r="F39">
        <v>1000</v>
      </c>
      <c r="G39">
        <v>1000</v>
      </c>
      <c r="H39">
        <v>46.1</v>
      </c>
      <c r="I39">
        <v>2.8</v>
      </c>
      <c r="J39">
        <v>45.3</v>
      </c>
      <c r="K39">
        <v>5.3</v>
      </c>
      <c r="L39">
        <v>1</v>
      </c>
      <c r="M39">
        <v>4.2385138910000002</v>
      </c>
      <c r="N39">
        <v>-0.8</v>
      </c>
      <c r="O39">
        <v>-0.18874540000000001</v>
      </c>
      <c r="P39">
        <v>0.33481770108421499</v>
      </c>
      <c r="Q39">
        <v>8.4817701084214991E-2</v>
      </c>
      <c r="R39">
        <v>0.84210526315789469</v>
      </c>
      <c r="S39">
        <v>-0.15894349473684211</v>
      </c>
      <c r="T39">
        <v>0.23743305118437402</v>
      </c>
      <c r="U39">
        <v>6.014773262481727E-2</v>
      </c>
      <c r="V39">
        <f t="shared" si="2"/>
        <v>4.0774662009146105</v>
      </c>
      <c r="W39">
        <f t="shared" si="1"/>
        <v>1.2990023764519623E-2</v>
      </c>
      <c r="X39" t="s">
        <v>162</v>
      </c>
    </row>
    <row r="40" spans="1:24" x14ac:dyDescent="0.2">
      <c r="A40">
        <v>67</v>
      </c>
      <c r="B40" t="s">
        <v>99</v>
      </c>
      <c r="C40">
        <v>10</v>
      </c>
      <c r="D40" t="s">
        <v>150</v>
      </c>
      <c r="E40">
        <v>0</v>
      </c>
      <c r="F40">
        <v>4300</v>
      </c>
      <c r="G40">
        <v>4300</v>
      </c>
      <c r="H40">
        <v>46.6</v>
      </c>
      <c r="I40">
        <v>8.7165345760000008</v>
      </c>
      <c r="J40">
        <v>34.5</v>
      </c>
      <c r="K40">
        <v>3.608239894</v>
      </c>
      <c r="L40">
        <v>4.3</v>
      </c>
      <c r="M40">
        <v>6.6707334730000003</v>
      </c>
      <c r="N40">
        <v>-12.1</v>
      </c>
      <c r="O40">
        <v>-1.8138934870000001</v>
      </c>
      <c r="P40">
        <v>0.28225523955452547</v>
      </c>
      <c r="Q40">
        <v>0.13225523955452551</v>
      </c>
      <c r="R40">
        <v>0.91428571428571426</v>
      </c>
      <c r="S40">
        <v>-1.6584169023999999</v>
      </c>
      <c r="T40">
        <v>0.23594233902353801</v>
      </c>
      <c r="U40">
        <v>0.11055458392149722</v>
      </c>
      <c r="V40">
        <f t="shared" si="2"/>
        <v>3.0075414588458322</v>
      </c>
      <c r="W40">
        <f t="shared" si="1"/>
        <v>9.5814491397677518E-3</v>
      </c>
      <c r="X40" t="s">
        <v>162</v>
      </c>
    </row>
    <row r="41" spans="1:24" x14ac:dyDescent="0.2">
      <c r="A41">
        <v>54</v>
      </c>
      <c r="B41" t="s">
        <v>98</v>
      </c>
      <c r="C41">
        <v>8</v>
      </c>
      <c r="D41" t="s">
        <v>149</v>
      </c>
      <c r="E41">
        <v>50</v>
      </c>
      <c r="F41">
        <v>4300</v>
      </c>
      <c r="G41">
        <v>4250</v>
      </c>
      <c r="H41">
        <v>46.8</v>
      </c>
      <c r="I41">
        <v>4</v>
      </c>
      <c r="J41">
        <v>33.299999999999997</v>
      </c>
      <c r="K41">
        <v>3.7</v>
      </c>
      <c r="L41">
        <v>4.3</v>
      </c>
      <c r="M41">
        <v>3.85292097</v>
      </c>
      <c r="N41">
        <v>-13.5</v>
      </c>
      <c r="O41">
        <v>-3.5038351699999999</v>
      </c>
      <c r="P41">
        <v>0.63365190307902908</v>
      </c>
      <c r="Q41">
        <v>0.44615190307902902</v>
      </c>
      <c r="R41">
        <v>0.88888888888888884</v>
      </c>
      <c r="S41">
        <v>-3.1145201511111109</v>
      </c>
      <c r="T41">
        <v>0.50066323206244268</v>
      </c>
      <c r="U41">
        <v>0.35251508391429454</v>
      </c>
      <c r="V41">
        <f t="shared" si="2"/>
        <v>1.6842678065593253</v>
      </c>
      <c r="W41">
        <f t="shared" si="1"/>
        <v>5.3657535721849513E-3</v>
      </c>
      <c r="X41" t="s">
        <v>162</v>
      </c>
    </row>
    <row r="42" spans="1:24" x14ac:dyDescent="0.2">
      <c r="A42">
        <v>25</v>
      </c>
      <c r="B42" t="s">
        <v>46</v>
      </c>
      <c r="C42">
        <v>6</v>
      </c>
      <c r="D42" t="s">
        <v>150</v>
      </c>
      <c r="E42">
        <v>0</v>
      </c>
      <c r="F42">
        <v>1710</v>
      </c>
      <c r="G42">
        <v>1710</v>
      </c>
      <c r="H42">
        <v>46.8</v>
      </c>
      <c r="I42">
        <v>3</v>
      </c>
      <c r="J42">
        <v>42.95</v>
      </c>
      <c r="K42">
        <v>38.535064349999999</v>
      </c>
      <c r="L42">
        <v>1.7</v>
      </c>
      <c r="M42">
        <v>27.330854219999999</v>
      </c>
      <c r="N42">
        <v>-3.85</v>
      </c>
      <c r="O42">
        <v>-0.14086643500000001</v>
      </c>
      <c r="P42">
        <v>0.33416013968790037</v>
      </c>
      <c r="Q42">
        <v>8.4160139687900384E-2</v>
      </c>
      <c r="R42">
        <v>0.84210526315789469</v>
      </c>
      <c r="S42">
        <v>-0.11862436631578947</v>
      </c>
      <c r="T42">
        <v>0.23696674725790162</v>
      </c>
      <c r="U42">
        <v>5.9681428698344863E-2</v>
      </c>
      <c r="V42">
        <f t="shared" si="2"/>
        <v>4.0933642707734617</v>
      </c>
      <c r="W42">
        <f t="shared" si="1"/>
        <v>1.3040671960016657E-2</v>
      </c>
      <c r="X42" t="s">
        <v>162</v>
      </c>
    </row>
    <row r="43" spans="1:24" x14ac:dyDescent="0.2">
      <c r="A43">
        <v>77</v>
      </c>
      <c r="B43" t="s">
        <v>102</v>
      </c>
      <c r="C43">
        <v>11</v>
      </c>
      <c r="D43" t="s">
        <v>150</v>
      </c>
      <c r="E43" t="s">
        <v>57</v>
      </c>
      <c r="F43">
        <v>4345</v>
      </c>
      <c r="G43">
        <v>4340</v>
      </c>
      <c r="H43">
        <v>47</v>
      </c>
      <c r="I43">
        <v>6</v>
      </c>
      <c r="J43">
        <v>35</v>
      </c>
      <c r="K43">
        <v>7</v>
      </c>
      <c r="L43">
        <v>4.3</v>
      </c>
      <c r="M43">
        <v>6.5192024049999997</v>
      </c>
      <c r="N43">
        <v>-12</v>
      </c>
      <c r="O43">
        <v>-1.840715973</v>
      </c>
      <c r="P43">
        <v>0.2588235293922122</v>
      </c>
      <c r="Q43">
        <v>0.12245989302857584</v>
      </c>
      <c r="R43">
        <v>0.92307692307692313</v>
      </c>
      <c r="S43">
        <v>-1.6991224366153848</v>
      </c>
      <c r="T43">
        <v>0.22053602504425185</v>
      </c>
      <c r="U43">
        <v>0.10434452423736641</v>
      </c>
      <c r="V43">
        <f t="shared" si="2"/>
        <v>3.0957449161248092</v>
      </c>
      <c r="W43">
        <f t="shared" si="1"/>
        <v>9.8624484049265153E-3</v>
      </c>
      <c r="X43" t="s">
        <v>162</v>
      </c>
    </row>
    <row r="44" spans="1:24" x14ac:dyDescent="0.2">
      <c r="A44">
        <v>64</v>
      </c>
      <c r="B44" t="s">
        <v>106</v>
      </c>
      <c r="C44">
        <v>13</v>
      </c>
      <c r="D44" t="s">
        <v>150</v>
      </c>
      <c r="E44" t="s">
        <v>107</v>
      </c>
      <c r="F44">
        <v>4500</v>
      </c>
      <c r="G44">
        <v>4500</v>
      </c>
      <c r="H44">
        <v>47</v>
      </c>
      <c r="I44">
        <v>7.2111025509999997</v>
      </c>
      <c r="J44">
        <v>32</v>
      </c>
      <c r="K44">
        <v>8.2024386620000005</v>
      </c>
      <c r="L44">
        <v>4.5</v>
      </c>
      <c r="M44">
        <v>7.722693831</v>
      </c>
      <c r="N44">
        <v>-15</v>
      </c>
      <c r="O44">
        <v>-1.942327422</v>
      </c>
      <c r="P44">
        <v>0.22639684258179166</v>
      </c>
      <c r="Q44">
        <v>0.11101222719717627</v>
      </c>
      <c r="R44">
        <v>0.93617021276595747</v>
      </c>
      <c r="S44">
        <v>-1.8183490759148937</v>
      </c>
      <c r="T44">
        <v>0.19841751346235792</v>
      </c>
      <c r="U44">
        <v>9.7292744161943528E-2</v>
      </c>
      <c r="V44">
        <f t="shared" si="2"/>
        <v>3.2059723580124411</v>
      </c>
      <c r="W44">
        <f t="shared" si="1"/>
        <v>1.0213611852780814E-2</v>
      </c>
      <c r="X44" t="s">
        <v>162</v>
      </c>
    </row>
    <row r="45" spans="1:24" x14ac:dyDescent="0.2">
      <c r="A45">
        <v>41</v>
      </c>
      <c r="B45" t="s">
        <v>37</v>
      </c>
      <c r="C45">
        <v>14</v>
      </c>
      <c r="D45" t="s">
        <v>150</v>
      </c>
      <c r="E45">
        <v>0</v>
      </c>
      <c r="F45">
        <v>915</v>
      </c>
      <c r="G45">
        <v>915</v>
      </c>
      <c r="H45">
        <v>47.3</v>
      </c>
      <c r="I45">
        <v>4.8027444250000002</v>
      </c>
      <c r="J45">
        <v>46.14</v>
      </c>
      <c r="K45">
        <v>4.2881646660000001</v>
      </c>
      <c r="L45">
        <v>0.9</v>
      </c>
      <c r="M45">
        <v>4.552730511</v>
      </c>
      <c r="N45">
        <v>-1.1599999999999999</v>
      </c>
      <c r="O45">
        <v>-0.25479215100000002</v>
      </c>
      <c r="P45">
        <v>0.14401641143234298</v>
      </c>
      <c r="Q45">
        <v>3.6873554289485834E-2</v>
      </c>
      <c r="R45">
        <v>0.94117647058823528</v>
      </c>
      <c r="S45">
        <v>-0.23980437741176472</v>
      </c>
      <c r="T45">
        <v>0.12757163088816542</v>
      </c>
      <c r="U45">
        <v>3.2663079232208903E-2</v>
      </c>
      <c r="V45">
        <f t="shared" si="2"/>
        <v>5.5331371830308864</v>
      </c>
      <c r="W45">
        <f t="shared" si="1"/>
        <v>1.7627511782635028E-2</v>
      </c>
      <c r="X45" t="s">
        <v>162</v>
      </c>
    </row>
    <row r="46" spans="1:24" x14ac:dyDescent="0.2">
      <c r="A46">
        <v>48</v>
      </c>
      <c r="B46" t="s">
        <v>112</v>
      </c>
      <c r="C46">
        <v>9</v>
      </c>
      <c r="D46" t="s">
        <v>150</v>
      </c>
      <c r="E46">
        <v>500</v>
      </c>
      <c r="F46">
        <v>5400</v>
      </c>
      <c r="G46">
        <v>4900</v>
      </c>
      <c r="H46">
        <v>47.5</v>
      </c>
      <c r="I46">
        <v>5.5</v>
      </c>
      <c r="J46">
        <v>29.2</v>
      </c>
      <c r="K46">
        <v>2.7</v>
      </c>
      <c r="L46">
        <v>5.4</v>
      </c>
      <c r="M46">
        <v>4.3324358040000002</v>
      </c>
      <c r="N46">
        <v>-18.3</v>
      </c>
      <c r="O46">
        <v>-4.2239517969999998</v>
      </c>
      <c r="P46">
        <v>0.71782691064943127</v>
      </c>
      <c r="Q46">
        <v>0.55116024398276464</v>
      </c>
      <c r="R46">
        <v>0.90322580645161288</v>
      </c>
      <c r="S46">
        <v>-3.8151822682580643</v>
      </c>
      <c r="T46">
        <v>0.58561529443200211</v>
      </c>
      <c r="U46">
        <v>0.44964581819197441</v>
      </c>
      <c r="V46">
        <f t="shared" si="2"/>
        <v>1.4912989793783602</v>
      </c>
      <c r="W46">
        <f t="shared" si="1"/>
        <v>4.7509919708919844E-3</v>
      </c>
      <c r="X46" t="s">
        <v>162</v>
      </c>
    </row>
    <row r="47" spans="1:24" x14ac:dyDescent="0.2">
      <c r="A47">
        <v>28</v>
      </c>
      <c r="B47" t="s">
        <v>78</v>
      </c>
      <c r="C47">
        <v>5</v>
      </c>
      <c r="D47" t="s">
        <v>149</v>
      </c>
      <c r="E47">
        <v>360</v>
      </c>
      <c r="F47">
        <v>3566</v>
      </c>
      <c r="G47">
        <v>3206</v>
      </c>
      <c r="H47">
        <v>48.25</v>
      </c>
      <c r="I47">
        <v>7.4</v>
      </c>
      <c r="J47">
        <v>38.53</v>
      </c>
      <c r="K47">
        <v>6.9117647059999996</v>
      </c>
      <c r="L47">
        <v>3.6</v>
      </c>
      <c r="M47">
        <v>7.1600450889999996</v>
      </c>
      <c r="N47">
        <v>-9.7200000000000006</v>
      </c>
      <c r="O47">
        <v>-1.3575333510000001</v>
      </c>
      <c r="P47">
        <v>0.49214483995386449</v>
      </c>
      <c r="Q47">
        <v>0.19214483995386447</v>
      </c>
      <c r="R47">
        <v>0.8</v>
      </c>
      <c r="S47">
        <v>-1.0860266808000001</v>
      </c>
      <c r="T47">
        <v>0.31497269757047336</v>
      </c>
      <c r="U47">
        <v>0.12297269757047329</v>
      </c>
      <c r="V47">
        <f t="shared" si="2"/>
        <v>2.8516462514707075</v>
      </c>
      <c r="W47">
        <f t="shared" si="1"/>
        <v>9.0847969668758355E-3</v>
      </c>
      <c r="X47" t="s">
        <v>162</v>
      </c>
    </row>
    <row r="48" spans="1:24" x14ac:dyDescent="0.2">
      <c r="A48">
        <v>48</v>
      </c>
      <c r="B48" t="s">
        <v>112</v>
      </c>
      <c r="C48">
        <v>9</v>
      </c>
      <c r="D48" t="s">
        <v>150</v>
      </c>
      <c r="E48">
        <v>500</v>
      </c>
      <c r="F48">
        <v>5400</v>
      </c>
      <c r="G48">
        <v>4900</v>
      </c>
      <c r="H48">
        <v>48.4</v>
      </c>
      <c r="I48">
        <v>9</v>
      </c>
      <c r="J48">
        <v>30.8</v>
      </c>
      <c r="K48">
        <v>5</v>
      </c>
      <c r="L48">
        <v>5.4</v>
      </c>
      <c r="M48">
        <v>7.2801098890000002</v>
      </c>
      <c r="N48">
        <v>-17.600000000000001</v>
      </c>
      <c r="O48">
        <v>-2.4175459250000002</v>
      </c>
      <c r="P48">
        <v>0.38457023054122519</v>
      </c>
      <c r="Q48">
        <v>0.2179035638745585</v>
      </c>
      <c r="R48">
        <v>0.90322580645161288</v>
      </c>
      <c r="S48">
        <v>-2.1835898677419356</v>
      </c>
      <c r="T48">
        <v>0.31373887694518265</v>
      </c>
      <c r="U48">
        <v>0.1777694007051549</v>
      </c>
      <c r="V48">
        <f t="shared" si="2"/>
        <v>2.3717641257729976</v>
      </c>
      <c r="W48">
        <f t="shared" si="1"/>
        <v>7.5559847315755961E-3</v>
      </c>
      <c r="X48" t="s">
        <v>162</v>
      </c>
    </row>
    <row r="49" spans="1:24" x14ac:dyDescent="0.2">
      <c r="A49">
        <v>9</v>
      </c>
      <c r="B49" t="s">
        <v>35</v>
      </c>
      <c r="C49">
        <v>8</v>
      </c>
      <c r="D49" t="s">
        <v>150</v>
      </c>
      <c r="E49">
        <v>0</v>
      </c>
      <c r="F49">
        <v>900</v>
      </c>
      <c r="G49">
        <v>900</v>
      </c>
      <c r="H49">
        <v>48.7</v>
      </c>
      <c r="I49">
        <v>7.6</v>
      </c>
      <c r="J49">
        <v>47.6</v>
      </c>
      <c r="K49">
        <v>7.335907336</v>
      </c>
      <c r="L49">
        <v>0.9</v>
      </c>
      <c r="M49">
        <v>7.4691209799999996</v>
      </c>
      <c r="N49">
        <v>-1.1000000000000001</v>
      </c>
      <c r="O49">
        <v>-0.14727302</v>
      </c>
      <c r="P49">
        <v>0.25067779195062251</v>
      </c>
      <c r="Q49">
        <v>6.3177791950622508E-2</v>
      </c>
      <c r="R49">
        <v>0.88888888888888884</v>
      </c>
      <c r="S49">
        <v>-0.1309093511111111</v>
      </c>
      <c r="T49">
        <v>0.19806640351654123</v>
      </c>
      <c r="U49">
        <v>4.9918255368393089E-2</v>
      </c>
      <c r="V49">
        <f t="shared" si="2"/>
        <v>4.4757961747226034</v>
      </c>
      <c r="W49">
        <f t="shared" si="1"/>
        <v>1.4259026515474534E-2</v>
      </c>
      <c r="X49" t="s">
        <v>162</v>
      </c>
    </row>
    <row r="50" spans="1:24" x14ac:dyDescent="0.2">
      <c r="A50">
        <v>33</v>
      </c>
      <c r="B50" t="s">
        <v>94</v>
      </c>
      <c r="C50">
        <v>20</v>
      </c>
      <c r="D50" t="s">
        <v>150</v>
      </c>
      <c r="E50">
        <v>55</v>
      </c>
      <c r="F50">
        <v>4300</v>
      </c>
      <c r="G50">
        <v>4245</v>
      </c>
      <c r="H50">
        <v>48.8</v>
      </c>
      <c r="I50">
        <v>5.3665631459999998</v>
      </c>
      <c r="J50">
        <v>39.1</v>
      </c>
      <c r="K50">
        <v>4.0249223589999996</v>
      </c>
      <c r="L50">
        <v>4.3</v>
      </c>
      <c r="M50">
        <v>4.7434164900000004</v>
      </c>
      <c r="N50">
        <v>-9.6999999999999993</v>
      </c>
      <c r="O50">
        <v>-2.0449395539999999</v>
      </c>
      <c r="P50">
        <v>0.15227222224392151</v>
      </c>
      <c r="Q50">
        <v>7.7272222243921496E-2</v>
      </c>
      <c r="R50">
        <v>0.96</v>
      </c>
      <c r="S50">
        <v>-1.9631419718399998</v>
      </c>
      <c r="T50">
        <v>0.14033408001999806</v>
      </c>
      <c r="U50">
        <v>7.1214080019998044E-2</v>
      </c>
      <c r="V50">
        <f t="shared" si="2"/>
        <v>3.7472879444105085</v>
      </c>
      <c r="W50">
        <f t="shared" si="1"/>
        <v>1.1938139288431538E-2</v>
      </c>
      <c r="X50" t="s">
        <v>162</v>
      </c>
    </row>
    <row r="51" spans="1:24" x14ac:dyDescent="0.2">
      <c r="A51">
        <v>18</v>
      </c>
      <c r="B51" t="s">
        <v>104</v>
      </c>
      <c r="C51">
        <v>8</v>
      </c>
      <c r="D51" t="s">
        <v>150</v>
      </c>
      <c r="E51">
        <v>0</v>
      </c>
      <c r="F51">
        <v>4400</v>
      </c>
      <c r="G51">
        <v>4400</v>
      </c>
      <c r="H51">
        <v>49.1</v>
      </c>
      <c r="I51">
        <v>7.1</v>
      </c>
      <c r="J51">
        <v>35.799999999999997</v>
      </c>
      <c r="K51">
        <v>4.9000000000000004</v>
      </c>
      <c r="L51">
        <v>4.4000000000000004</v>
      </c>
      <c r="M51">
        <v>6.1</v>
      </c>
      <c r="N51">
        <v>-13.3</v>
      </c>
      <c r="O51">
        <v>-2.1803278690000001</v>
      </c>
      <c r="P51">
        <v>0.39855717551056502</v>
      </c>
      <c r="Q51">
        <v>0.21105717551056505</v>
      </c>
      <c r="R51">
        <v>0.88888888888888884</v>
      </c>
      <c r="S51">
        <v>-1.9380692168888889</v>
      </c>
      <c r="T51">
        <v>0.31490937324291557</v>
      </c>
      <c r="U51">
        <v>0.16676122509476743</v>
      </c>
      <c r="V51">
        <f t="shared" si="2"/>
        <v>2.4487951786160607</v>
      </c>
      <c r="W51">
        <f t="shared" si="1"/>
        <v>7.8013908631611633E-3</v>
      </c>
      <c r="X51" t="s">
        <v>162</v>
      </c>
    </row>
    <row r="52" spans="1:24" x14ac:dyDescent="0.2">
      <c r="A52">
        <v>70</v>
      </c>
      <c r="B52" t="s">
        <v>91</v>
      </c>
      <c r="C52">
        <v>4</v>
      </c>
      <c r="D52" t="s">
        <v>150</v>
      </c>
      <c r="E52" t="s">
        <v>92</v>
      </c>
      <c r="F52">
        <v>4200</v>
      </c>
      <c r="G52">
        <v>4027</v>
      </c>
      <c r="H52">
        <v>49.6</v>
      </c>
      <c r="I52">
        <v>3.2432432430000002</v>
      </c>
      <c r="J52">
        <v>29.5</v>
      </c>
      <c r="K52">
        <v>2.9729729730000001</v>
      </c>
      <c r="L52">
        <v>4.2</v>
      </c>
      <c r="M52">
        <v>3.1110444410000002</v>
      </c>
      <c r="N52">
        <v>-20.100000000000001</v>
      </c>
      <c r="O52">
        <v>-6.4608527389999999</v>
      </c>
      <c r="P52">
        <v>3.1089136321902378</v>
      </c>
      <c r="Q52">
        <v>2.7339136321902378</v>
      </c>
      <c r="R52">
        <v>0.72727272727272729</v>
      </c>
      <c r="S52">
        <v>-4.6988019919999999</v>
      </c>
      <c r="T52">
        <v>1.6443840699188035</v>
      </c>
      <c r="U52">
        <v>1.4460369624807869</v>
      </c>
      <c r="V52">
        <f t="shared" si="2"/>
        <v>0.83159200033965319</v>
      </c>
      <c r="W52">
        <f t="shared" si="1"/>
        <v>2.6492923091240915E-3</v>
      </c>
      <c r="X52" t="s">
        <v>162</v>
      </c>
    </row>
    <row r="53" spans="1:24" x14ac:dyDescent="0.2">
      <c r="A53">
        <v>59</v>
      </c>
      <c r="B53" t="s">
        <v>77</v>
      </c>
      <c r="C53">
        <v>15</v>
      </c>
      <c r="D53" t="s">
        <v>150</v>
      </c>
      <c r="E53">
        <v>0</v>
      </c>
      <c r="F53">
        <v>3550</v>
      </c>
      <c r="G53">
        <v>3550</v>
      </c>
      <c r="H53">
        <v>49.7</v>
      </c>
      <c r="I53">
        <v>6.5</v>
      </c>
      <c r="J53">
        <v>42.5</v>
      </c>
      <c r="K53">
        <v>4.5</v>
      </c>
      <c r="L53">
        <v>3.6</v>
      </c>
      <c r="M53">
        <v>5.5901699440000003</v>
      </c>
      <c r="N53">
        <v>-7.2</v>
      </c>
      <c r="O53">
        <v>-1.287975155</v>
      </c>
      <c r="P53">
        <v>0.16098133333162123</v>
      </c>
      <c r="Q53">
        <v>6.0981333331621229E-2</v>
      </c>
      <c r="R53">
        <v>0.94545454545454544</v>
      </c>
      <c r="S53">
        <v>-1.2177219647272728</v>
      </c>
      <c r="T53">
        <v>0.14389868605907563</v>
      </c>
      <c r="U53">
        <v>5.4510256307009522E-2</v>
      </c>
      <c r="V53">
        <f t="shared" si="2"/>
        <v>4.2831263688504482</v>
      </c>
      <c r="W53">
        <f t="shared" si="1"/>
        <v>1.3645217538609616E-2</v>
      </c>
      <c r="X53" t="s">
        <v>162</v>
      </c>
    </row>
    <row r="54" spans="1:24" x14ac:dyDescent="0.2">
      <c r="A54">
        <v>13</v>
      </c>
      <c r="B54" t="s">
        <v>44</v>
      </c>
      <c r="C54">
        <v>4</v>
      </c>
      <c r="D54" t="s">
        <v>149</v>
      </c>
      <c r="E54">
        <v>0</v>
      </c>
      <c r="F54">
        <v>1500</v>
      </c>
      <c r="G54">
        <v>1500</v>
      </c>
      <c r="H54">
        <v>49.8</v>
      </c>
      <c r="I54">
        <v>4</v>
      </c>
      <c r="J54">
        <v>47.1</v>
      </c>
      <c r="K54">
        <v>2.8</v>
      </c>
      <c r="L54">
        <v>1.5</v>
      </c>
      <c r="M54">
        <v>3.4525353000000001</v>
      </c>
      <c r="N54">
        <v>-2.7</v>
      </c>
      <c r="O54">
        <v>-0.78203400300000003</v>
      </c>
      <c r="P54">
        <v>0.53822357386551278</v>
      </c>
      <c r="Q54">
        <v>0.16322357386551276</v>
      </c>
      <c r="R54">
        <v>0.72727272727272729</v>
      </c>
      <c r="S54">
        <v>-0.56875200218181821</v>
      </c>
      <c r="T54">
        <v>0.28468023741646958</v>
      </c>
      <c r="U54">
        <v>8.6333129978453035E-2</v>
      </c>
      <c r="V54">
        <f t="shared" si="2"/>
        <v>3.4033863821815342</v>
      </c>
      <c r="W54">
        <f t="shared" si="1"/>
        <v>1.0842534997460898E-2</v>
      </c>
      <c r="X54" t="s">
        <v>162</v>
      </c>
    </row>
    <row r="55" spans="1:24" x14ac:dyDescent="0.2">
      <c r="A55">
        <v>15</v>
      </c>
      <c r="B55" t="s">
        <v>76</v>
      </c>
      <c r="C55">
        <v>12</v>
      </c>
      <c r="D55" t="s">
        <v>150</v>
      </c>
      <c r="E55">
        <v>0</v>
      </c>
      <c r="F55">
        <v>3290</v>
      </c>
      <c r="G55">
        <v>3290</v>
      </c>
      <c r="H55">
        <v>49.9</v>
      </c>
      <c r="I55">
        <v>17.380858280000002</v>
      </c>
      <c r="J55">
        <v>42.93</v>
      </c>
      <c r="K55">
        <v>15.4496518</v>
      </c>
      <c r="L55">
        <v>3.3</v>
      </c>
      <c r="M55">
        <v>16.44363061</v>
      </c>
      <c r="N55">
        <v>-6.97</v>
      </c>
      <c r="O55">
        <v>-0.42387232899999999</v>
      </c>
      <c r="P55">
        <v>0.1704097448185809</v>
      </c>
      <c r="Q55">
        <v>4.540974481858092E-2</v>
      </c>
      <c r="R55">
        <v>0.93023255813953487</v>
      </c>
      <c r="S55">
        <v>-0.39429984093023257</v>
      </c>
      <c r="T55">
        <v>0.14746110963208731</v>
      </c>
      <c r="U55">
        <v>3.9294533104234433E-2</v>
      </c>
      <c r="V55">
        <f t="shared" si="2"/>
        <v>5.0446836100586685</v>
      </c>
      <c r="W55">
        <f t="shared" si="1"/>
        <v>1.6071392563461514E-2</v>
      </c>
      <c r="X55" t="s">
        <v>162</v>
      </c>
    </row>
    <row r="56" spans="1:24" x14ac:dyDescent="0.2">
      <c r="A56">
        <v>14</v>
      </c>
      <c r="B56" t="s">
        <v>93</v>
      </c>
      <c r="C56">
        <v>7</v>
      </c>
      <c r="D56" t="s">
        <v>150</v>
      </c>
      <c r="E56">
        <v>50</v>
      </c>
      <c r="F56">
        <v>4300</v>
      </c>
      <c r="G56">
        <v>4250</v>
      </c>
      <c r="H56">
        <v>50.14</v>
      </c>
      <c r="I56">
        <v>9.4751424360000005</v>
      </c>
      <c r="J56">
        <v>37.19</v>
      </c>
      <c r="K56">
        <v>5.1019997730000002</v>
      </c>
      <c r="L56">
        <v>4.3</v>
      </c>
      <c r="M56">
        <v>7.6094916340000003</v>
      </c>
      <c r="N56">
        <v>-12.95</v>
      </c>
      <c r="O56">
        <v>-1.7018219640000001</v>
      </c>
      <c r="P56">
        <v>0.3891499284697435</v>
      </c>
      <c r="Q56">
        <v>0.1748642141840292</v>
      </c>
      <c r="R56">
        <v>0.86956521739130432</v>
      </c>
      <c r="S56">
        <v>-1.4798451860869566</v>
      </c>
      <c r="T56">
        <v>0.29425325404139396</v>
      </c>
      <c r="U56">
        <v>0.13222246819208258</v>
      </c>
      <c r="V56">
        <f t="shared" si="2"/>
        <v>2.7500929331195327</v>
      </c>
      <c r="W56">
        <f t="shared" si="1"/>
        <v>8.7612676097344622E-3</v>
      </c>
      <c r="X56" t="s">
        <v>162</v>
      </c>
    </row>
    <row r="57" spans="1:24" x14ac:dyDescent="0.2">
      <c r="A57">
        <v>7</v>
      </c>
      <c r="B57" t="s">
        <v>111</v>
      </c>
      <c r="C57">
        <v>16</v>
      </c>
      <c r="D57" t="s">
        <v>150</v>
      </c>
      <c r="E57">
        <v>0</v>
      </c>
      <c r="F57">
        <v>5400</v>
      </c>
      <c r="G57">
        <v>5400</v>
      </c>
      <c r="H57">
        <v>50.7</v>
      </c>
      <c r="I57">
        <v>6.2</v>
      </c>
      <c r="J57">
        <v>31</v>
      </c>
      <c r="K57">
        <v>3.8</v>
      </c>
      <c r="L57">
        <v>5.4</v>
      </c>
      <c r="M57">
        <v>5.1419840529999998</v>
      </c>
      <c r="N57">
        <v>-19.7</v>
      </c>
      <c r="O57">
        <v>-3.8312059700000001</v>
      </c>
      <c r="P57">
        <v>0.35434592475880689</v>
      </c>
      <c r="Q57">
        <v>0.26059592475880689</v>
      </c>
      <c r="R57">
        <v>0.94915254237288138</v>
      </c>
      <c r="S57">
        <v>-3.6363988867796611</v>
      </c>
      <c r="T57">
        <v>0.31922689458305614</v>
      </c>
      <c r="U57">
        <v>0.23476840564309637</v>
      </c>
      <c r="V57">
        <f t="shared" si="2"/>
        <v>2.0638597182305354</v>
      </c>
      <c r="W57">
        <f t="shared" si="1"/>
        <v>6.5750604579961468E-3</v>
      </c>
      <c r="X57" t="s">
        <v>162</v>
      </c>
    </row>
    <row r="58" spans="1:24" x14ac:dyDescent="0.2">
      <c r="A58">
        <v>3</v>
      </c>
      <c r="B58" t="s">
        <v>114</v>
      </c>
      <c r="C58">
        <v>17</v>
      </c>
      <c r="D58" t="s">
        <v>150</v>
      </c>
      <c r="E58">
        <v>0</v>
      </c>
      <c r="F58">
        <v>5720</v>
      </c>
      <c r="G58">
        <v>5720</v>
      </c>
      <c r="H58">
        <v>50.8</v>
      </c>
      <c r="I58">
        <v>3.9</v>
      </c>
      <c r="J58">
        <v>31.4</v>
      </c>
      <c r="K58">
        <v>3</v>
      </c>
      <c r="L58">
        <v>5.7</v>
      </c>
      <c r="M58">
        <v>3.4792240510000001</v>
      </c>
      <c r="N58">
        <v>-19.399999999999999</v>
      </c>
      <c r="O58">
        <v>-5.5759559349999996</v>
      </c>
      <c r="P58">
        <v>0.57487183219208415</v>
      </c>
      <c r="Q58">
        <v>0.48663653807443707</v>
      </c>
      <c r="R58">
        <v>0.95238095238095233</v>
      </c>
      <c r="S58">
        <v>-5.3104342238095228</v>
      </c>
      <c r="T58">
        <v>0.52142569813340967</v>
      </c>
      <c r="U58">
        <v>0.44139368532828754</v>
      </c>
      <c r="V58">
        <f t="shared" si="2"/>
        <v>1.5051748120397019</v>
      </c>
      <c r="W58">
        <f t="shared" si="1"/>
        <v>4.7951977072835938E-3</v>
      </c>
      <c r="X58" t="s">
        <v>162</v>
      </c>
    </row>
    <row r="59" spans="1:24" x14ac:dyDescent="0.2">
      <c r="A59">
        <v>51</v>
      </c>
      <c r="B59" t="s">
        <v>95</v>
      </c>
      <c r="C59">
        <v>9</v>
      </c>
      <c r="D59" t="s">
        <v>149</v>
      </c>
      <c r="E59">
        <v>50</v>
      </c>
      <c r="F59">
        <v>4300</v>
      </c>
      <c r="G59">
        <v>4250</v>
      </c>
      <c r="H59">
        <v>50.6</v>
      </c>
      <c r="I59">
        <v>5.0999999999999996</v>
      </c>
      <c r="J59">
        <v>35.299999999999997</v>
      </c>
      <c r="K59">
        <v>1.4</v>
      </c>
      <c r="L59">
        <v>4.3</v>
      </c>
      <c r="M59">
        <v>3.7396523899999998</v>
      </c>
      <c r="N59">
        <v>-15.3</v>
      </c>
      <c r="O59">
        <v>-4.0912893510000004</v>
      </c>
      <c r="P59">
        <v>0.68718468204461125</v>
      </c>
      <c r="Q59">
        <v>0.52051801537794462</v>
      </c>
      <c r="R59">
        <v>0.90322580645161288</v>
      </c>
      <c r="S59">
        <v>-3.6953581234838713</v>
      </c>
      <c r="T59">
        <v>0.56061684778665466</v>
      </c>
      <c r="U59">
        <v>0.42464737154662702</v>
      </c>
      <c r="V59">
        <f t="shared" si="2"/>
        <v>1.5345667355621848</v>
      </c>
      <c r="W59">
        <f t="shared" si="1"/>
        <v>4.8888347274890229E-3</v>
      </c>
      <c r="X59" t="s">
        <v>161</v>
      </c>
    </row>
    <row r="60" spans="1:24" x14ac:dyDescent="0.2">
      <c r="A60">
        <v>79</v>
      </c>
      <c r="B60" t="s">
        <v>74</v>
      </c>
      <c r="C60">
        <v>8</v>
      </c>
      <c r="D60" t="s">
        <v>150</v>
      </c>
      <c r="E60">
        <v>0</v>
      </c>
      <c r="F60">
        <v>3207</v>
      </c>
      <c r="G60">
        <v>3200</v>
      </c>
      <c r="H60">
        <v>50.97</v>
      </c>
      <c r="I60">
        <v>5.8925565100000004</v>
      </c>
      <c r="J60">
        <v>43.5</v>
      </c>
      <c r="K60">
        <v>4.5569103679999996</v>
      </c>
      <c r="L60">
        <v>3.2</v>
      </c>
      <c r="M60">
        <v>5.2672409440000001</v>
      </c>
      <c r="N60">
        <v>-7.47</v>
      </c>
      <c r="O60">
        <v>-1.4181997900000001</v>
      </c>
      <c r="P60">
        <v>0.3128528326361264</v>
      </c>
      <c r="Q60">
        <v>0.1253528326361264</v>
      </c>
      <c r="R60">
        <v>0.88888888888888884</v>
      </c>
      <c r="S60">
        <v>-1.2606220355555555</v>
      </c>
      <c r="T60">
        <v>0.24719236158903812</v>
      </c>
      <c r="U60">
        <v>9.9044213440889983E-2</v>
      </c>
      <c r="V60">
        <f t="shared" si="2"/>
        <v>3.1774991737990379</v>
      </c>
      <c r="W60">
        <f t="shared" si="1"/>
        <v>1.0122901759463379E-2</v>
      </c>
      <c r="X60" t="s">
        <v>161</v>
      </c>
    </row>
    <row r="61" spans="1:24" x14ac:dyDescent="0.2">
      <c r="A61">
        <v>27</v>
      </c>
      <c r="B61" t="s">
        <v>34</v>
      </c>
      <c r="C61">
        <v>9</v>
      </c>
      <c r="D61" t="s">
        <v>150</v>
      </c>
      <c r="E61">
        <v>168</v>
      </c>
      <c r="F61">
        <v>748</v>
      </c>
      <c r="G61">
        <v>580</v>
      </c>
      <c r="H61">
        <v>51</v>
      </c>
      <c r="I61">
        <v>9</v>
      </c>
      <c r="J61">
        <v>48.5</v>
      </c>
      <c r="K61">
        <v>2.0486555700000002</v>
      </c>
      <c r="L61">
        <v>0.7</v>
      </c>
      <c r="M61">
        <v>6.5267522419999997</v>
      </c>
      <c r="N61">
        <v>-2.5</v>
      </c>
      <c r="O61">
        <v>-0.38303890000000002</v>
      </c>
      <c r="P61">
        <v>0.22629774441425582</v>
      </c>
      <c r="Q61">
        <v>5.9631077747589162E-2</v>
      </c>
      <c r="R61">
        <v>0.90322580645161288</v>
      </c>
      <c r="S61">
        <v>-0.34597061935483869</v>
      </c>
      <c r="T61">
        <v>0.18461751469383617</v>
      </c>
      <c r="U61">
        <v>4.8648038453808426E-2</v>
      </c>
      <c r="V61">
        <f t="shared" si="2"/>
        <v>4.5338519368129626</v>
      </c>
      <c r="W61">
        <f t="shared" si="1"/>
        <v>1.4443981017133407E-2</v>
      </c>
      <c r="X61" t="s">
        <v>161</v>
      </c>
    </row>
    <row r="62" spans="1:24" x14ac:dyDescent="0.2">
      <c r="A62">
        <v>84</v>
      </c>
      <c r="B62" t="s">
        <v>156</v>
      </c>
      <c r="C62">
        <v>9</v>
      </c>
      <c r="D62" t="s">
        <v>155</v>
      </c>
      <c r="E62">
        <v>40</v>
      </c>
      <c r="F62">
        <v>5000</v>
      </c>
      <c r="G62">
        <v>4960</v>
      </c>
      <c r="H62">
        <v>51.5</v>
      </c>
      <c r="I62">
        <v>8.6999999999999993</v>
      </c>
      <c r="J62">
        <v>38.799999999999997</v>
      </c>
      <c r="K62">
        <v>5.4</v>
      </c>
      <c r="L62">
        <v>5</v>
      </c>
      <c r="M62">
        <v>7.2405110316883015</v>
      </c>
      <c r="N62">
        <v>-12.700000000000003</v>
      </c>
      <c r="O62">
        <v>-1.7540198398176723</v>
      </c>
      <c r="P62">
        <v>0.30768293329094476</v>
      </c>
      <c r="Q62">
        <v>0.14101626662427813</v>
      </c>
      <c r="R62">
        <v>0.90322580645161288</v>
      </c>
      <c r="S62">
        <v>-1.5842759843514458</v>
      </c>
      <c r="T62">
        <v>0.25101292372539091</v>
      </c>
      <c r="U62">
        <v>0.11504344748536321</v>
      </c>
      <c r="V62">
        <f t="shared" si="2"/>
        <v>2.9482822389546461</v>
      </c>
      <c r="W62">
        <f t="shared" si="1"/>
        <v>9.3926606528194762E-3</v>
      </c>
      <c r="X62" t="s">
        <v>161</v>
      </c>
    </row>
    <row r="63" spans="1:24" x14ac:dyDescent="0.2">
      <c r="A63">
        <v>16</v>
      </c>
      <c r="B63" t="s">
        <v>82</v>
      </c>
      <c r="C63">
        <v>5</v>
      </c>
      <c r="D63" t="s">
        <v>150</v>
      </c>
      <c r="E63">
        <v>0</v>
      </c>
      <c r="F63">
        <v>4000</v>
      </c>
      <c r="G63">
        <v>4000</v>
      </c>
      <c r="H63">
        <v>52</v>
      </c>
      <c r="I63">
        <v>5.1507537689999996</v>
      </c>
      <c r="J63">
        <v>39.32</v>
      </c>
      <c r="K63">
        <v>2.8894472360000001</v>
      </c>
      <c r="L63">
        <v>4</v>
      </c>
      <c r="M63">
        <v>4.1760728990000002</v>
      </c>
      <c r="N63">
        <v>-12.68</v>
      </c>
      <c r="O63">
        <v>-3.036345463</v>
      </c>
      <c r="P63">
        <v>0.86096968853403422</v>
      </c>
      <c r="Q63">
        <v>0.56096968853403417</v>
      </c>
      <c r="R63">
        <v>0.8</v>
      </c>
      <c r="S63">
        <v>-2.4290763704000002</v>
      </c>
      <c r="T63">
        <v>0.55102060066178205</v>
      </c>
      <c r="U63">
        <v>0.35902060066178193</v>
      </c>
      <c r="V63">
        <f t="shared" si="2"/>
        <v>1.6689384311597195</v>
      </c>
      <c r="W63">
        <f t="shared" si="1"/>
        <v>5.3169171279511636E-3</v>
      </c>
      <c r="X63" t="s">
        <v>161</v>
      </c>
    </row>
    <row r="64" spans="1:24" x14ac:dyDescent="0.2">
      <c r="A64">
        <v>12</v>
      </c>
      <c r="B64" t="s">
        <v>75</v>
      </c>
      <c r="C64">
        <v>6</v>
      </c>
      <c r="D64" t="s">
        <v>150</v>
      </c>
      <c r="E64">
        <v>0</v>
      </c>
      <c r="F64">
        <v>3290</v>
      </c>
      <c r="G64">
        <v>3290</v>
      </c>
      <c r="H64">
        <v>52.1</v>
      </c>
      <c r="I64">
        <v>5.2255781179999996</v>
      </c>
      <c r="J64">
        <v>45.1</v>
      </c>
      <c r="K64">
        <v>3.5925849560000001</v>
      </c>
      <c r="L64">
        <v>3.3</v>
      </c>
      <c r="M64">
        <v>4.4840457919999999</v>
      </c>
      <c r="N64">
        <v>-7</v>
      </c>
      <c r="O64">
        <v>-1.5610902129999999</v>
      </c>
      <c r="P64">
        <v>0.43487511054684935</v>
      </c>
      <c r="Q64">
        <v>0.18487511054684938</v>
      </c>
      <c r="R64">
        <v>0.84210526315789469</v>
      </c>
      <c r="S64">
        <v>-1.3146022846315788</v>
      </c>
      <c r="T64">
        <v>0.30838789002768258</v>
      </c>
      <c r="U64">
        <v>0.13110257146812584</v>
      </c>
      <c r="V64">
        <f t="shared" si="2"/>
        <v>2.7618137975894044</v>
      </c>
      <c r="W64">
        <f t="shared" si="1"/>
        <v>8.7986080315803107E-3</v>
      </c>
      <c r="X64" t="s">
        <v>161</v>
      </c>
    </row>
    <row r="65" spans="1:24" x14ac:dyDescent="0.2">
      <c r="A65">
        <v>20</v>
      </c>
      <c r="B65" t="s">
        <v>83</v>
      </c>
      <c r="C65">
        <v>6</v>
      </c>
      <c r="D65" t="s">
        <v>150</v>
      </c>
      <c r="E65">
        <v>0</v>
      </c>
      <c r="F65">
        <v>4000</v>
      </c>
      <c r="G65">
        <v>4000</v>
      </c>
      <c r="H65">
        <v>52.99</v>
      </c>
      <c r="I65">
        <v>6.5849923429999997</v>
      </c>
      <c r="J65">
        <v>38.28</v>
      </c>
      <c r="K65">
        <v>4.287901991</v>
      </c>
      <c r="L65">
        <v>4</v>
      </c>
      <c r="M65">
        <v>5.5564479499999999</v>
      </c>
      <c r="N65">
        <v>-14.71</v>
      </c>
      <c r="O65">
        <v>-2.64737475</v>
      </c>
      <c r="P65">
        <v>0.62535804445573173</v>
      </c>
      <c r="Q65">
        <v>0.37535804445573173</v>
      </c>
      <c r="R65">
        <v>0.84210526315789469</v>
      </c>
      <c r="S65">
        <v>-2.2293682105263155</v>
      </c>
      <c r="T65">
        <v>0.44346720050046345</v>
      </c>
      <c r="U65">
        <v>0.26618188194090669</v>
      </c>
      <c r="V65">
        <f t="shared" si="2"/>
        <v>1.9382542921948112</v>
      </c>
      <c r="W65">
        <f t="shared" si="1"/>
        <v>6.174905707776345E-3</v>
      </c>
      <c r="X65" t="s">
        <v>161</v>
      </c>
    </row>
    <row r="66" spans="1:24" x14ac:dyDescent="0.2">
      <c r="A66">
        <v>82</v>
      </c>
      <c r="B66" t="s">
        <v>153</v>
      </c>
      <c r="C66">
        <v>20</v>
      </c>
      <c r="D66" t="s">
        <v>150</v>
      </c>
      <c r="E66">
        <v>0</v>
      </c>
      <c r="F66">
        <v>5160</v>
      </c>
      <c r="G66">
        <v>5160</v>
      </c>
      <c r="H66">
        <v>54.7</v>
      </c>
      <c r="I66">
        <v>8.1000000000000014</v>
      </c>
      <c r="J66">
        <v>33.200000000000003</v>
      </c>
      <c r="K66">
        <v>9</v>
      </c>
      <c r="L66">
        <v>5.2</v>
      </c>
      <c r="M66">
        <v>8.5618339156982035</v>
      </c>
      <c r="N66">
        <v>-21.5</v>
      </c>
      <c r="O66">
        <v>-2.5111442491987082</v>
      </c>
      <c r="P66">
        <v>0.1788230680035468</v>
      </c>
      <c r="Q66">
        <v>0.10382306800354679</v>
      </c>
      <c r="R66">
        <v>0.96</v>
      </c>
      <c r="S66">
        <v>-2.4106984792307595</v>
      </c>
      <c r="T66">
        <v>0.16480333947206874</v>
      </c>
      <c r="U66">
        <v>9.5683339472068724E-2</v>
      </c>
      <c r="V66">
        <f t="shared" ref="V66:V97" si="3">1/SQRT(U66)</f>
        <v>3.2328223343860221</v>
      </c>
      <c r="W66">
        <f t="shared" si="1"/>
        <v>1.0299150717846421E-2</v>
      </c>
      <c r="X66" t="s">
        <v>161</v>
      </c>
    </row>
    <row r="67" spans="1:24" x14ac:dyDescent="0.2">
      <c r="A67">
        <v>86</v>
      </c>
      <c r="B67" t="s">
        <v>158</v>
      </c>
      <c r="C67">
        <v>9</v>
      </c>
      <c r="D67" t="s">
        <v>150</v>
      </c>
      <c r="E67">
        <v>0</v>
      </c>
      <c r="F67">
        <v>3000</v>
      </c>
      <c r="G67">
        <v>3000</v>
      </c>
      <c r="H67">
        <v>54.8</v>
      </c>
      <c r="I67">
        <v>6.9</v>
      </c>
      <c r="J67">
        <v>48.7</v>
      </c>
      <c r="K67">
        <v>5.7</v>
      </c>
      <c r="L67">
        <v>3</v>
      </c>
      <c r="M67">
        <v>6.328506932918696</v>
      </c>
      <c r="N67">
        <v>-6.0999999999999943</v>
      </c>
      <c r="O67">
        <v>-0.96389244171795274</v>
      </c>
      <c r="P67">
        <v>0.24803023997780546</v>
      </c>
      <c r="Q67">
        <v>8.1363573311138804E-2</v>
      </c>
      <c r="R67">
        <v>0.90322580645161288</v>
      </c>
      <c r="S67">
        <v>-0.87061252800331212</v>
      </c>
      <c r="T67">
        <v>0.20234725092882358</v>
      </c>
      <c r="U67">
        <v>6.6377774688795854E-2</v>
      </c>
      <c r="V67">
        <f t="shared" si="3"/>
        <v>3.8814022715531791</v>
      </c>
      <c r="W67">
        <f t="shared" ref="W67:W106" si="4">V67/SUM($V$2:$V$106)</f>
        <v>1.2365401762454025E-2</v>
      </c>
      <c r="X67" t="s">
        <v>161</v>
      </c>
    </row>
    <row r="68" spans="1:24" x14ac:dyDescent="0.2">
      <c r="A68">
        <v>66</v>
      </c>
      <c r="B68" t="s">
        <v>80</v>
      </c>
      <c r="C68">
        <v>6</v>
      </c>
      <c r="D68" t="s">
        <v>150</v>
      </c>
      <c r="E68" t="s">
        <v>81</v>
      </c>
      <c r="F68">
        <v>3990</v>
      </c>
      <c r="G68">
        <v>4060</v>
      </c>
      <c r="H68">
        <v>54.9</v>
      </c>
      <c r="I68">
        <v>1.2195121950000001</v>
      </c>
      <c r="J68">
        <v>45.1</v>
      </c>
      <c r="K68">
        <v>1.2195121950000001</v>
      </c>
      <c r="L68">
        <v>4</v>
      </c>
      <c r="M68">
        <v>1.2195121950000001</v>
      </c>
      <c r="N68">
        <v>-9.8000000000000007</v>
      </c>
      <c r="O68">
        <v>-8.0360000009999997</v>
      </c>
      <c r="P68">
        <v>3.0240540006696666</v>
      </c>
      <c r="Q68">
        <v>2.7740540006696666</v>
      </c>
      <c r="R68">
        <v>0.84210526315789469</v>
      </c>
      <c r="S68">
        <v>-6.7671578955789471</v>
      </c>
      <c r="T68">
        <v>2.1444815074000956</v>
      </c>
      <c r="U68">
        <v>1.9671961888405389</v>
      </c>
      <c r="V68">
        <f t="shared" si="3"/>
        <v>0.71297805511393209</v>
      </c>
      <c r="W68">
        <f t="shared" si="4"/>
        <v>2.2714110732379592E-3</v>
      </c>
      <c r="X68" t="s">
        <v>161</v>
      </c>
    </row>
    <row r="69" spans="1:24" x14ac:dyDescent="0.2">
      <c r="A69">
        <v>86</v>
      </c>
      <c r="B69" t="s">
        <v>158</v>
      </c>
      <c r="C69">
        <v>10</v>
      </c>
      <c r="D69" t="s">
        <v>150</v>
      </c>
      <c r="E69">
        <v>0</v>
      </c>
      <c r="F69">
        <v>3000</v>
      </c>
      <c r="G69">
        <v>3000</v>
      </c>
      <c r="H69">
        <v>55.1</v>
      </c>
      <c r="I69">
        <v>5.4</v>
      </c>
      <c r="J69">
        <v>48.5</v>
      </c>
      <c r="K69">
        <v>5.0999999999999996</v>
      </c>
      <c r="L69">
        <v>3</v>
      </c>
      <c r="M69">
        <v>5.2521424200034792</v>
      </c>
      <c r="N69">
        <v>-6.6000000000000014</v>
      </c>
      <c r="O69">
        <v>-1.2566300515505879</v>
      </c>
      <c r="P69">
        <v>0.23947797716150085</v>
      </c>
      <c r="Q69">
        <v>8.9477977161500827E-2</v>
      </c>
      <c r="R69">
        <v>0.91428571428571426</v>
      </c>
      <c r="S69">
        <v>-1.1489189042748231</v>
      </c>
      <c r="T69">
        <v>0.20018403968438928</v>
      </c>
      <c r="U69">
        <v>7.4796284582348438E-2</v>
      </c>
      <c r="V69">
        <f t="shared" si="3"/>
        <v>3.6564529322564439</v>
      </c>
      <c r="W69">
        <f t="shared" si="4"/>
        <v>1.1648756395136909E-2</v>
      </c>
      <c r="X69" t="s">
        <v>161</v>
      </c>
    </row>
    <row r="70" spans="1:24" x14ac:dyDescent="0.2">
      <c r="A70">
        <v>17</v>
      </c>
      <c r="B70" t="s">
        <v>110</v>
      </c>
      <c r="C70">
        <v>9</v>
      </c>
      <c r="D70" t="s">
        <v>150</v>
      </c>
      <c r="E70">
        <v>0</v>
      </c>
      <c r="F70">
        <v>5260</v>
      </c>
      <c r="G70">
        <v>5300</v>
      </c>
      <c r="H70">
        <v>55.4</v>
      </c>
      <c r="I70">
        <v>10.135135139999999</v>
      </c>
      <c r="J70">
        <v>29.5</v>
      </c>
      <c r="K70">
        <v>4.0540540539999999</v>
      </c>
      <c r="L70">
        <v>5.3</v>
      </c>
      <c r="M70">
        <v>7.7186889619999999</v>
      </c>
      <c r="N70">
        <v>-25.9</v>
      </c>
      <c r="O70">
        <v>-3.3554921219999998</v>
      </c>
      <c r="P70">
        <v>0.53498131613344613</v>
      </c>
      <c r="Q70">
        <v>0.3683146494667795</v>
      </c>
      <c r="R70">
        <v>0.90322580645161288</v>
      </c>
      <c r="S70">
        <v>-3.0307670779354834</v>
      </c>
      <c r="T70">
        <v>0.43644677611719224</v>
      </c>
      <c r="U70">
        <v>0.30047729987716454</v>
      </c>
      <c r="V70">
        <f t="shared" si="3"/>
        <v>1.8242912118302101</v>
      </c>
      <c r="W70">
        <f t="shared" si="4"/>
        <v>5.8118412335982483E-3</v>
      </c>
      <c r="X70" t="s">
        <v>161</v>
      </c>
    </row>
    <row r="71" spans="1:24" x14ac:dyDescent="0.2">
      <c r="A71">
        <v>46</v>
      </c>
      <c r="B71" t="s">
        <v>67</v>
      </c>
      <c r="C71">
        <v>8</v>
      </c>
      <c r="D71" t="s">
        <v>150</v>
      </c>
      <c r="E71" t="s">
        <v>68</v>
      </c>
      <c r="F71">
        <v>3000</v>
      </c>
      <c r="G71">
        <v>3000</v>
      </c>
      <c r="H71">
        <v>55.5</v>
      </c>
      <c r="I71">
        <v>3.6769552619999999</v>
      </c>
      <c r="J71">
        <v>45.8</v>
      </c>
      <c r="K71">
        <v>3.9597979749999999</v>
      </c>
      <c r="L71">
        <v>3</v>
      </c>
      <c r="M71">
        <v>3.8209946349999999</v>
      </c>
      <c r="N71">
        <v>-9.6999999999999993</v>
      </c>
      <c r="O71">
        <v>-2.5386060239999999</v>
      </c>
      <c r="P71">
        <v>0.45139126703403398</v>
      </c>
      <c r="Q71">
        <v>0.26389126703403398</v>
      </c>
      <c r="R71">
        <v>0.88888888888888884</v>
      </c>
      <c r="S71">
        <v>-2.2565386879999996</v>
      </c>
      <c r="T71">
        <v>0.35665482827380462</v>
      </c>
      <c r="U71">
        <v>0.20850668012565646</v>
      </c>
      <c r="V71">
        <f t="shared" si="3"/>
        <v>2.189979317330025</v>
      </c>
      <c r="W71">
        <f t="shared" si="4"/>
        <v>6.9768532647903701E-3</v>
      </c>
      <c r="X71" t="s">
        <v>161</v>
      </c>
    </row>
    <row r="72" spans="1:24" x14ac:dyDescent="0.2">
      <c r="A72">
        <v>47</v>
      </c>
      <c r="B72" t="s">
        <v>108</v>
      </c>
      <c r="C72">
        <v>5</v>
      </c>
      <c r="D72" t="s">
        <v>150</v>
      </c>
      <c r="E72" t="s">
        <v>68</v>
      </c>
      <c r="F72">
        <v>4800</v>
      </c>
      <c r="G72">
        <v>4580</v>
      </c>
      <c r="H72">
        <v>55.6</v>
      </c>
      <c r="I72">
        <v>7.8115911880000004</v>
      </c>
      <c r="J72">
        <v>34.5</v>
      </c>
      <c r="K72">
        <v>2.929346695</v>
      </c>
      <c r="L72">
        <v>4.8</v>
      </c>
      <c r="M72">
        <v>5.8992384659999999</v>
      </c>
      <c r="N72">
        <v>-21.1</v>
      </c>
      <c r="O72">
        <v>-3.5767328479999998</v>
      </c>
      <c r="P72">
        <v>1.0396508932981097</v>
      </c>
      <c r="Q72">
        <v>0.73965089329810951</v>
      </c>
      <c r="R72">
        <v>0.8</v>
      </c>
      <c r="S72">
        <v>-2.8613862783999999</v>
      </c>
      <c r="T72">
        <v>0.66537657171079034</v>
      </c>
      <c r="U72">
        <v>0.47337657171079017</v>
      </c>
      <c r="V72">
        <f t="shared" si="3"/>
        <v>1.4534383660089374</v>
      </c>
      <c r="W72">
        <f t="shared" si="4"/>
        <v>4.6303753322310013E-3</v>
      </c>
      <c r="X72" t="s">
        <v>161</v>
      </c>
    </row>
    <row r="73" spans="1:24" x14ac:dyDescent="0.2">
      <c r="A73">
        <v>47</v>
      </c>
      <c r="B73" t="s">
        <v>108</v>
      </c>
      <c r="C73">
        <v>5</v>
      </c>
      <c r="D73" t="s">
        <v>150</v>
      </c>
      <c r="E73" t="s">
        <v>68</v>
      </c>
      <c r="F73">
        <v>4800</v>
      </c>
      <c r="G73">
        <v>4580</v>
      </c>
      <c r="H73">
        <v>55.7</v>
      </c>
      <c r="I73">
        <v>2.5482256150000002</v>
      </c>
      <c r="J73">
        <v>36</v>
      </c>
      <c r="K73">
        <v>2.2296974129999998</v>
      </c>
      <c r="L73">
        <v>4.8</v>
      </c>
      <c r="M73">
        <v>2.3942644319999999</v>
      </c>
      <c r="N73">
        <v>-19.7</v>
      </c>
      <c r="O73">
        <v>-8.2279967650000003</v>
      </c>
      <c r="P73">
        <v>3.784996538242523</v>
      </c>
      <c r="Q73">
        <v>3.4849965382425232</v>
      </c>
      <c r="R73">
        <v>0.8</v>
      </c>
      <c r="S73">
        <v>-6.5823974120000006</v>
      </c>
      <c r="T73">
        <v>2.4223977844752151</v>
      </c>
      <c r="U73">
        <v>2.2303977844752154</v>
      </c>
      <c r="V73">
        <f t="shared" si="3"/>
        <v>0.66958981256911509</v>
      </c>
      <c r="W73">
        <f t="shared" si="4"/>
        <v>2.1331844702482173E-3</v>
      </c>
      <c r="X73" t="s">
        <v>161</v>
      </c>
    </row>
    <row r="74" spans="1:24" x14ac:dyDescent="0.2">
      <c r="A74">
        <v>41</v>
      </c>
      <c r="B74" t="s">
        <v>37</v>
      </c>
      <c r="C74">
        <v>14</v>
      </c>
      <c r="D74" t="s">
        <v>150</v>
      </c>
      <c r="E74">
        <v>0</v>
      </c>
      <c r="F74">
        <v>915</v>
      </c>
      <c r="G74">
        <v>915</v>
      </c>
      <c r="H74">
        <v>55.8</v>
      </c>
      <c r="I74">
        <v>8.6206896549999996</v>
      </c>
      <c r="J74">
        <v>53.45</v>
      </c>
      <c r="K74">
        <v>7.8249336869999997</v>
      </c>
      <c r="L74">
        <v>0.9</v>
      </c>
      <c r="M74">
        <v>8.2324321230000006</v>
      </c>
      <c r="N74">
        <v>-2.35</v>
      </c>
      <c r="O74">
        <v>-0.285456347</v>
      </c>
      <c r="P74">
        <v>0.14431223796504614</v>
      </c>
      <c r="Q74">
        <v>3.7169380822189006E-2</v>
      </c>
      <c r="R74">
        <v>0.94117647058823528</v>
      </c>
      <c r="S74">
        <v>-0.26866479717647057</v>
      </c>
      <c r="T74">
        <v>0.1278336779205945</v>
      </c>
      <c r="U74">
        <v>3.2925126264638012E-2</v>
      </c>
      <c r="V74">
        <f t="shared" si="3"/>
        <v>5.511074417301927</v>
      </c>
      <c r="W74">
        <f t="shared" si="4"/>
        <v>1.7557224050742629E-2</v>
      </c>
      <c r="X74" t="s">
        <v>161</v>
      </c>
    </row>
    <row r="75" spans="1:24" x14ac:dyDescent="0.2">
      <c r="A75">
        <v>68</v>
      </c>
      <c r="B75" t="s">
        <v>100</v>
      </c>
      <c r="C75">
        <v>16</v>
      </c>
      <c r="D75" t="s">
        <v>150</v>
      </c>
      <c r="E75">
        <v>15</v>
      </c>
      <c r="F75">
        <v>4300</v>
      </c>
      <c r="G75">
        <v>4285</v>
      </c>
      <c r="H75">
        <v>56</v>
      </c>
      <c r="I75">
        <v>7.712082262</v>
      </c>
      <c r="J75">
        <v>40.299999999999997</v>
      </c>
      <c r="L75">
        <v>4.3</v>
      </c>
      <c r="M75">
        <v>5.453265665</v>
      </c>
      <c r="N75">
        <v>-15.7</v>
      </c>
      <c r="O75">
        <v>-2.8790088300000001</v>
      </c>
      <c r="P75">
        <v>0.25451081005028076</v>
      </c>
      <c r="Q75">
        <v>0.16076081005028078</v>
      </c>
      <c r="R75">
        <v>0.94915254237288138</v>
      </c>
      <c r="S75">
        <v>-2.7326185505084748</v>
      </c>
      <c r="T75">
        <v>0.22928638331447301</v>
      </c>
      <c r="U75">
        <v>0.14482789437451324</v>
      </c>
      <c r="V75">
        <f t="shared" si="3"/>
        <v>2.6276885684332787</v>
      </c>
      <c r="W75">
        <f t="shared" si="4"/>
        <v>8.3713108258379552E-3</v>
      </c>
      <c r="X75" t="s">
        <v>161</v>
      </c>
    </row>
    <row r="76" spans="1:24" x14ac:dyDescent="0.2">
      <c r="A76">
        <v>69</v>
      </c>
      <c r="B76" t="s">
        <v>69</v>
      </c>
      <c r="C76">
        <v>8</v>
      </c>
      <c r="D76" t="s">
        <v>150</v>
      </c>
      <c r="E76" t="s">
        <v>57</v>
      </c>
      <c r="F76">
        <v>3000</v>
      </c>
      <c r="G76">
        <v>3000</v>
      </c>
      <c r="H76">
        <v>56.2</v>
      </c>
      <c r="I76">
        <v>7.6367532369999997</v>
      </c>
      <c r="J76">
        <v>51.9</v>
      </c>
      <c r="K76">
        <v>5.9292806579999997</v>
      </c>
      <c r="L76">
        <v>3</v>
      </c>
      <c r="M76">
        <v>6.8365330809999998</v>
      </c>
      <c r="N76">
        <v>-4.3</v>
      </c>
      <c r="O76">
        <v>-0.62897377200000004</v>
      </c>
      <c r="P76">
        <v>0.26236275018324712</v>
      </c>
      <c r="Q76">
        <v>7.4862750183247131E-2</v>
      </c>
      <c r="R76">
        <v>0.88888888888888884</v>
      </c>
      <c r="S76">
        <v>-0.55908779733333336</v>
      </c>
      <c r="T76">
        <v>0.20729896310775081</v>
      </c>
      <c r="U76">
        <v>5.9150814959602671E-2</v>
      </c>
      <c r="V76">
        <f t="shared" si="3"/>
        <v>4.1116830890662524</v>
      </c>
      <c r="W76">
        <f t="shared" si="4"/>
        <v>1.3099032194837951E-2</v>
      </c>
      <c r="X76" t="s">
        <v>161</v>
      </c>
    </row>
    <row r="77" spans="1:24" x14ac:dyDescent="0.2">
      <c r="A77">
        <v>29</v>
      </c>
      <c r="B77" t="s">
        <v>39</v>
      </c>
      <c r="C77">
        <v>7</v>
      </c>
      <c r="D77" t="s">
        <v>150</v>
      </c>
      <c r="E77">
        <v>0</v>
      </c>
      <c r="F77">
        <v>1000</v>
      </c>
      <c r="G77">
        <v>1000</v>
      </c>
      <c r="H77">
        <v>56.3</v>
      </c>
      <c r="I77">
        <v>4.7</v>
      </c>
      <c r="J77">
        <v>54.4</v>
      </c>
      <c r="K77">
        <v>5.2</v>
      </c>
      <c r="L77">
        <v>1</v>
      </c>
      <c r="M77">
        <v>4.9563091110000004</v>
      </c>
      <c r="N77">
        <v>-1.9</v>
      </c>
      <c r="O77">
        <v>-0.383349779</v>
      </c>
      <c r="P77">
        <v>0.29096275189497672</v>
      </c>
      <c r="Q77">
        <v>7.6677037609262449E-2</v>
      </c>
      <c r="R77">
        <v>0.86956521739130432</v>
      </c>
      <c r="S77">
        <v>-0.33334763391304345</v>
      </c>
      <c r="T77">
        <v>0.22000964226463268</v>
      </c>
      <c r="U77">
        <v>5.7978856415321321E-2</v>
      </c>
      <c r="V77">
        <f t="shared" si="3"/>
        <v>4.1530310441324723</v>
      </c>
      <c r="W77">
        <f t="shared" si="4"/>
        <v>1.3230758833995378E-2</v>
      </c>
      <c r="X77" t="s">
        <v>161</v>
      </c>
    </row>
    <row r="78" spans="1:24" x14ac:dyDescent="0.2">
      <c r="A78">
        <v>86</v>
      </c>
      <c r="B78" t="s">
        <v>158</v>
      </c>
      <c r="C78">
        <v>10</v>
      </c>
      <c r="D78" t="s">
        <v>150</v>
      </c>
      <c r="E78">
        <v>0</v>
      </c>
      <c r="F78">
        <v>3000</v>
      </c>
      <c r="G78">
        <v>3000</v>
      </c>
      <c r="H78">
        <v>56.8</v>
      </c>
      <c r="I78">
        <v>9.5</v>
      </c>
      <c r="J78">
        <v>50.9</v>
      </c>
      <c r="K78">
        <v>8.9</v>
      </c>
      <c r="L78">
        <v>3</v>
      </c>
      <c r="M78">
        <v>9.2048900047746365</v>
      </c>
      <c r="N78">
        <v>-5.8999999999999986</v>
      </c>
      <c r="O78">
        <v>-0.64096366137342542</v>
      </c>
      <c r="P78">
        <v>0.21027086038003068</v>
      </c>
      <c r="Q78">
        <v>6.0270860380030683E-2</v>
      </c>
      <c r="R78">
        <v>0.91428571428571426</v>
      </c>
      <c r="S78">
        <v>-0.58602391896998896</v>
      </c>
      <c r="T78">
        <v>0.17576927430951134</v>
      </c>
      <c r="U78">
        <v>5.038151920747054E-2</v>
      </c>
      <c r="V78">
        <f t="shared" si="3"/>
        <v>4.4551709231297378</v>
      </c>
      <c r="W78">
        <f t="shared" si="4"/>
        <v>1.4193318427377954E-2</v>
      </c>
      <c r="X78" t="s">
        <v>161</v>
      </c>
    </row>
    <row r="79" spans="1:24" x14ac:dyDescent="0.2">
      <c r="A79">
        <v>76</v>
      </c>
      <c r="B79" t="s">
        <v>73</v>
      </c>
      <c r="C79">
        <v>7</v>
      </c>
      <c r="D79" t="s">
        <v>150</v>
      </c>
      <c r="E79">
        <v>560</v>
      </c>
      <c r="F79">
        <v>3200</v>
      </c>
      <c r="G79">
        <v>2640</v>
      </c>
      <c r="H79">
        <v>57.3</v>
      </c>
      <c r="I79">
        <v>3.7</v>
      </c>
      <c r="J79">
        <v>52.5</v>
      </c>
      <c r="K79">
        <v>3</v>
      </c>
      <c r="L79">
        <v>3.2</v>
      </c>
      <c r="M79">
        <v>3.3682339589999999</v>
      </c>
      <c r="N79">
        <v>-4.8</v>
      </c>
      <c r="O79">
        <v>-1.4250791540000001</v>
      </c>
      <c r="P79">
        <v>0.35824466411304839</v>
      </c>
      <c r="Q79">
        <v>0.14395894982733415</v>
      </c>
      <c r="R79">
        <v>0.86956521739130432</v>
      </c>
      <c r="S79">
        <v>-1.239199264347826</v>
      </c>
      <c r="T79">
        <v>0.27088443411194585</v>
      </c>
      <c r="U79">
        <v>0.10885364826263452</v>
      </c>
      <c r="V79">
        <f t="shared" si="3"/>
        <v>3.0309481389561519</v>
      </c>
      <c r="W79">
        <f t="shared" si="4"/>
        <v>9.6560183246241112E-3</v>
      </c>
      <c r="X79" t="s">
        <v>161</v>
      </c>
    </row>
    <row r="80" spans="1:24" x14ac:dyDescent="0.2">
      <c r="A80">
        <v>5</v>
      </c>
      <c r="B80" t="s">
        <v>52</v>
      </c>
      <c r="C80">
        <v>8</v>
      </c>
      <c r="D80" t="s">
        <v>149</v>
      </c>
      <c r="E80">
        <v>0</v>
      </c>
      <c r="F80">
        <v>2400</v>
      </c>
      <c r="G80">
        <v>2400</v>
      </c>
      <c r="H80">
        <v>57.3</v>
      </c>
      <c r="I80">
        <v>3.3</v>
      </c>
      <c r="J80">
        <v>48.4</v>
      </c>
      <c r="K80">
        <v>2.7</v>
      </c>
      <c r="L80">
        <v>2.4</v>
      </c>
      <c r="M80">
        <v>3.0149626860000001</v>
      </c>
      <c r="N80">
        <v>-8.9</v>
      </c>
      <c r="O80">
        <v>-2.9519436639999999</v>
      </c>
      <c r="P80">
        <v>0.52231160610717953</v>
      </c>
      <c r="Q80">
        <v>0.33481160610717953</v>
      </c>
      <c r="R80">
        <v>0.88888888888888884</v>
      </c>
      <c r="S80">
        <v>-2.6239499235555552</v>
      </c>
      <c r="T80">
        <v>0.41269065173900604</v>
      </c>
      <c r="U80">
        <v>0.2645425035908579</v>
      </c>
      <c r="V80">
        <f t="shared" si="3"/>
        <v>1.9442507284158717</v>
      </c>
      <c r="W80">
        <f t="shared" si="4"/>
        <v>6.1940092012636805E-3</v>
      </c>
      <c r="X80" t="s">
        <v>161</v>
      </c>
    </row>
    <row r="81" spans="1:24" x14ac:dyDescent="0.2">
      <c r="A81">
        <v>8</v>
      </c>
      <c r="B81" t="s">
        <v>65</v>
      </c>
      <c r="C81">
        <v>12</v>
      </c>
      <c r="D81" t="s">
        <v>150</v>
      </c>
      <c r="E81">
        <v>15</v>
      </c>
      <c r="F81">
        <v>3000</v>
      </c>
      <c r="G81">
        <v>2985</v>
      </c>
      <c r="H81">
        <v>57.4</v>
      </c>
      <c r="I81">
        <v>7.1</v>
      </c>
      <c r="J81">
        <v>46.6</v>
      </c>
      <c r="K81">
        <v>6.9</v>
      </c>
      <c r="L81">
        <v>3</v>
      </c>
      <c r="M81">
        <v>7.0007142489999996</v>
      </c>
      <c r="N81">
        <v>-10.8</v>
      </c>
      <c r="O81">
        <v>-1.5426997330000001</v>
      </c>
      <c r="P81">
        <v>0.21624838471246399</v>
      </c>
      <c r="Q81">
        <v>9.1248384712463992E-2</v>
      </c>
      <c r="R81">
        <v>0.93023255813953487</v>
      </c>
      <c r="S81">
        <v>-1.4350695190697675</v>
      </c>
      <c r="T81">
        <v>0.18712677963220248</v>
      </c>
      <c r="U81">
        <v>7.8960203104349577E-2</v>
      </c>
      <c r="V81">
        <f t="shared" si="3"/>
        <v>3.5587368191198663</v>
      </c>
      <c r="W81">
        <f t="shared" si="4"/>
        <v>1.1337451636427711E-2</v>
      </c>
      <c r="X81" t="s">
        <v>161</v>
      </c>
    </row>
    <row r="82" spans="1:24" x14ac:dyDescent="0.2">
      <c r="A82">
        <v>85</v>
      </c>
      <c r="B82" t="s">
        <v>157</v>
      </c>
      <c r="C82">
        <v>8</v>
      </c>
      <c r="D82" t="s">
        <v>155</v>
      </c>
      <c r="E82">
        <v>0</v>
      </c>
      <c r="F82">
        <v>3000</v>
      </c>
      <c r="G82">
        <v>3000</v>
      </c>
      <c r="H82">
        <v>58.1</v>
      </c>
      <c r="I82">
        <v>2.2999999999999998</v>
      </c>
      <c r="J82">
        <v>47.6</v>
      </c>
      <c r="K82">
        <v>2.2999999999999998</v>
      </c>
      <c r="L82">
        <v>3</v>
      </c>
      <c r="M82">
        <v>2.2999999999999998</v>
      </c>
      <c r="N82">
        <v>-10.5</v>
      </c>
      <c r="O82">
        <v>-4.5652173913043486</v>
      </c>
      <c r="P82">
        <v>0.9012878071833651</v>
      </c>
      <c r="Q82">
        <v>0.7137878071833651</v>
      </c>
      <c r="R82">
        <v>0.88888888888888884</v>
      </c>
      <c r="S82">
        <v>-4.0579710144927539</v>
      </c>
      <c r="T82">
        <v>0.71212863777451063</v>
      </c>
      <c r="U82">
        <v>0.56398048962636249</v>
      </c>
      <c r="V82">
        <f t="shared" si="3"/>
        <v>1.3315821350453478</v>
      </c>
      <c r="W82">
        <f t="shared" si="4"/>
        <v>4.2421647970420744E-3</v>
      </c>
      <c r="X82" t="s">
        <v>161</v>
      </c>
    </row>
    <row r="83" spans="1:24" x14ac:dyDescent="0.2">
      <c r="A83">
        <v>85</v>
      </c>
      <c r="B83" t="s">
        <v>157</v>
      </c>
      <c r="C83">
        <v>10</v>
      </c>
      <c r="D83" t="s">
        <v>155</v>
      </c>
      <c r="E83">
        <v>0</v>
      </c>
      <c r="F83">
        <v>3000</v>
      </c>
      <c r="G83">
        <v>3000</v>
      </c>
      <c r="H83">
        <v>58.5</v>
      </c>
      <c r="I83">
        <v>2.2000000000000002</v>
      </c>
      <c r="J83">
        <v>48.3</v>
      </c>
      <c r="K83">
        <v>3</v>
      </c>
      <c r="L83">
        <v>3</v>
      </c>
      <c r="M83">
        <v>2.6305892875931809</v>
      </c>
      <c r="N83">
        <v>-10.200000000000003</v>
      </c>
      <c r="O83">
        <v>-3.8774581984754994</v>
      </c>
      <c r="P83">
        <v>0.57586705202312172</v>
      </c>
      <c r="Q83">
        <v>0.42586705202312164</v>
      </c>
      <c r="R83">
        <v>0.91428571428571426</v>
      </c>
      <c r="S83">
        <v>-3.5451046386061709</v>
      </c>
      <c r="T83">
        <v>0.48137784593606253</v>
      </c>
      <c r="U83">
        <v>0.35599009083402167</v>
      </c>
      <c r="V83">
        <f t="shared" si="3"/>
        <v>1.6760271339336092</v>
      </c>
      <c r="W83">
        <f t="shared" si="4"/>
        <v>5.3395003727789905E-3</v>
      </c>
      <c r="X83" t="s">
        <v>161</v>
      </c>
    </row>
    <row r="84" spans="1:24" x14ac:dyDescent="0.2">
      <c r="A84">
        <v>61</v>
      </c>
      <c r="B84" t="s">
        <v>41</v>
      </c>
      <c r="C84">
        <v>5</v>
      </c>
      <c r="D84" t="s">
        <v>150</v>
      </c>
      <c r="E84" t="s">
        <v>42</v>
      </c>
      <c r="F84">
        <v>1000</v>
      </c>
      <c r="G84">
        <v>1000</v>
      </c>
      <c r="H84">
        <v>59.6</v>
      </c>
      <c r="I84">
        <v>2.8</v>
      </c>
      <c r="J84">
        <v>53.2</v>
      </c>
      <c r="K84">
        <v>2.9</v>
      </c>
      <c r="L84">
        <v>1</v>
      </c>
      <c r="M84">
        <v>2.850438563</v>
      </c>
      <c r="N84">
        <v>-6.4</v>
      </c>
      <c r="O84">
        <v>-2.2452685290000001</v>
      </c>
      <c r="P84">
        <v>0.6520615383658912</v>
      </c>
      <c r="Q84">
        <v>0.35206153836589116</v>
      </c>
      <c r="R84">
        <v>0.8</v>
      </c>
      <c r="S84">
        <v>-1.7962148232000001</v>
      </c>
      <c r="T84">
        <v>0.41731938455417045</v>
      </c>
      <c r="U84">
        <v>0.22531938455417039</v>
      </c>
      <c r="V84">
        <f t="shared" si="3"/>
        <v>2.1066904272705673</v>
      </c>
      <c r="W84">
        <f t="shared" si="4"/>
        <v>6.7115108663787946E-3</v>
      </c>
      <c r="X84" t="s">
        <v>161</v>
      </c>
    </row>
    <row r="85" spans="1:24" x14ac:dyDescent="0.2">
      <c r="A85">
        <v>72</v>
      </c>
      <c r="B85" t="s">
        <v>58</v>
      </c>
      <c r="C85">
        <v>12</v>
      </c>
      <c r="D85" t="s">
        <v>149</v>
      </c>
      <c r="E85" t="s">
        <v>42</v>
      </c>
      <c r="F85">
        <v>2500</v>
      </c>
      <c r="G85">
        <v>2500</v>
      </c>
      <c r="H85">
        <v>59.7</v>
      </c>
      <c r="I85">
        <v>10.1</v>
      </c>
      <c r="J85">
        <v>48.7</v>
      </c>
      <c r="K85">
        <v>5.4</v>
      </c>
      <c r="L85">
        <v>2.5</v>
      </c>
      <c r="M85">
        <v>8.0984566430000005</v>
      </c>
      <c r="N85">
        <v>-11</v>
      </c>
      <c r="O85">
        <v>-1.3582834960000001</v>
      </c>
      <c r="P85">
        <v>0.20510279282304128</v>
      </c>
      <c r="Q85">
        <v>8.0102792823041294E-2</v>
      </c>
      <c r="R85">
        <v>0.93023255813953487</v>
      </c>
      <c r="S85">
        <v>-1.2635195311627907</v>
      </c>
      <c r="T85">
        <v>0.17748213548775879</v>
      </c>
      <c r="U85">
        <v>6.9315558959905932E-2</v>
      </c>
      <c r="V85">
        <f t="shared" si="3"/>
        <v>3.7982595208702121</v>
      </c>
      <c r="W85">
        <f t="shared" si="4"/>
        <v>1.2100524936012887E-2</v>
      </c>
      <c r="X85" t="s">
        <v>161</v>
      </c>
    </row>
    <row r="86" spans="1:24" x14ac:dyDescent="0.2">
      <c r="A86">
        <v>40</v>
      </c>
      <c r="B86" t="s">
        <v>84</v>
      </c>
      <c r="C86">
        <v>7</v>
      </c>
      <c r="D86" t="s">
        <v>150</v>
      </c>
      <c r="E86" t="s">
        <v>85</v>
      </c>
      <c r="F86">
        <v>4000</v>
      </c>
      <c r="G86">
        <v>3590</v>
      </c>
      <c r="H86">
        <v>60.4</v>
      </c>
      <c r="I86">
        <v>4.8</v>
      </c>
      <c r="J86">
        <v>43.8</v>
      </c>
      <c r="K86">
        <v>4.7</v>
      </c>
      <c r="L86">
        <v>4</v>
      </c>
      <c r="M86">
        <v>4.7502631510000004</v>
      </c>
      <c r="N86">
        <v>-16.600000000000001</v>
      </c>
      <c r="O86">
        <v>-3.4945432439999999</v>
      </c>
      <c r="P86">
        <v>0.72185116014950146</v>
      </c>
      <c r="Q86">
        <v>0.50756544586378727</v>
      </c>
      <c r="R86">
        <v>0.86956521739130432</v>
      </c>
      <c r="S86">
        <v>-3.0387332556521738</v>
      </c>
      <c r="T86">
        <v>0.54582318347788394</v>
      </c>
      <c r="U86">
        <v>0.38379239762857259</v>
      </c>
      <c r="V86">
        <f t="shared" si="3"/>
        <v>1.614179457779106</v>
      </c>
      <c r="W86">
        <f t="shared" si="4"/>
        <v>5.1424655615898507E-3</v>
      </c>
      <c r="X86" t="s">
        <v>161</v>
      </c>
    </row>
    <row r="87" spans="1:24" x14ac:dyDescent="0.2">
      <c r="A87">
        <v>30</v>
      </c>
      <c r="B87" t="s">
        <v>36</v>
      </c>
      <c r="C87">
        <v>12</v>
      </c>
      <c r="D87" t="s">
        <v>149</v>
      </c>
      <c r="E87">
        <v>362</v>
      </c>
      <c r="F87">
        <v>914</v>
      </c>
      <c r="G87">
        <v>552</v>
      </c>
      <c r="H87">
        <v>60.4</v>
      </c>
      <c r="I87">
        <v>5.0999999999999996</v>
      </c>
      <c r="J87">
        <v>58.57</v>
      </c>
      <c r="K87">
        <v>4.751854067</v>
      </c>
      <c r="L87">
        <v>0.9</v>
      </c>
      <c r="M87">
        <v>4.929001779</v>
      </c>
      <c r="N87">
        <v>-1.83</v>
      </c>
      <c r="O87">
        <v>-0.371271929</v>
      </c>
      <c r="P87">
        <v>0.16953839260965375</v>
      </c>
      <c r="Q87">
        <v>4.4538392609653768E-2</v>
      </c>
      <c r="R87">
        <v>0.93023255813953487</v>
      </c>
      <c r="S87">
        <v>-0.34536923627906974</v>
      </c>
      <c r="T87">
        <v>0.14670710014897026</v>
      </c>
      <c r="U87">
        <v>3.8540523621117373E-2</v>
      </c>
      <c r="V87">
        <f t="shared" si="3"/>
        <v>5.0937918546024239</v>
      </c>
      <c r="W87">
        <f t="shared" si="4"/>
        <v>1.6227841993628252E-2</v>
      </c>
      <c r="X87" t="s">
        <v>161</v>
      </c>
    </row>
    <row r="88" spans="1:24" x14ac:dyDescent="0.2">
      <c r="A88">
        <v>6</v>
      </c>
      <c r="B88" t="s">
        <v>33</v>
      </c>
      <c r="C88">
        <v>10</v>
      </c>
      <c r="D88" t="s">
        <v>150</v>
      </c>
      <c r="E88">
        <v>0</v>
      </c>
      <c r="F88">
        <v>580</v>
      </c>
      <c r="G88">
        <v>580</v>
      </c>
      <c r="H88">
        <v>60.8</v>
      </c>
      <c r="I88">
        <v>6.32455532</v>
      </c>
      <c r="J88">
        <v>58.6</v>
      </c>
      <c r="K88">
        <v>7.0200836039999999</v>
      </c>
      <c r="L88">
        <v>0.6</v>
      </c>
      <c r="M88">
        <v>6.6813761229999997</v>
      </c>
      <c r="N88">
        <v>-2.2000000000000002</v>
      </c>
      <c r="O88">
        <v>-0.32927348499999998</v>
      </c>
      <c r="P88">
        <v>0.20271052569810113</v>
      </c>
      <c r="Q88">
        <v>5.2710525698101134E-2</v>
      </c>
      <c r="R88">
        <v>0.91428571428571426</v>
      </c>
      <c r="S88">
        <v>-0.30105004342857139</v>
      </c>
      <c r="T88">
        <v>0.16944945168559636</v>
      </c>
      <c r="U88">
        <v>4.4061696583555555E-2</v>
      </c>
      <c r="V88">
        <f t="shared" si="3"/>
        <v>4.7639741057163265</v>
      </c>
      <c r="W88">
        <f t="shared" si="4"/>
        <v>1.5177106025533715E-2</v>
      </c>
      <c r="X88" t="s">
        <v>163</v>
      </c>
    </row>
    <row r="89" spans="1:24" x14ac:dyDescent="0.2">
      <c r="A89">
        <v>50</v>
      </c>
      <c r="B89" t="s">
        <v>86</v>
      </c>
      <c r="C89">
        <v>3</v>
      </c>
      <c r="D89" t="s">
        <v>150</v>
      </c>
      <c r="E89">
        <v>0</v>
      </c>
      <c r="F89">
        <v>4000</v>
      </c>
      <c r="G89">
        <v>4000</v>
      </c>
      <c r="H89">
        <v>61.4</v>
      </c>
      <c r="I89">
        <v>5.0999999999999996</v>
      </c>
      <c r="J89">
        <v>41.8</v>
      </c>
      <c r="K89">
        <v>3.5</v>
      </c>
      <c r="L89">
        <v>4</v>
      </c>
      <c r="M89">
        <v>4.3737855459999997</v>
      </c>
      <c r="N89">
        <v>-19.600000000000001</v>
      </c>
      <c r="O89">
        <v>-4.4812439460000002</v>
      </c>
      <c r="P89">
        <v>2.3401289419634712</v>
      </c>
      <c r="Q89">
        <v>1.8401289419634712</v>
      </c>
      <c r="R89">
        <v>0.5714285714285714</v>
      </c>
      <c r="S89">
        <v>-2.5607108262857143</v>
      </c>
      <c r="T89">
        <v>0.76412373615133744</v>
      </c>
      <c r="U89">
        <v>0.6008584300288885</v>
      </c>
      <c r="V89">
        <f t="shared" si="3"/>
        <v>1.2900719148630706</v>
      </c>
      <c r="W89">
        <f t="shared" si="4"/>
        <v>4.1099212124067752E-3</v>
      </c>
      <c r="X89" t="s">
        <v>163</v>
      </c>
    </row>
    <row r="90" spans="1:24" x14ac:dyDescent="0.2">
      <c r="A90">
        <v>69</v>
      </c>
      <c r="B90" t="s">
        <v>69</v>
      </c>
      <c r="C90">
        <v>7</v>
      </c>
      <c r="D90" t="s">
        <v>150</v>
      </c>
      <c r="E90" t="s">
        <v>57</v>
      </c>
      <c r="F90">
        <v>3000</v>
      </c>
      <c r="G90">
        <v>3000</v>
      </c>
      <c r="H90">
        <v>61.4</v>
      </c>
      <c r="I90">
        <v>4.4977772290000004</v>
      </c>
      <c r="J90">
        <v>50.4</v>
      </c>
      <c r="K90">
        <v>4.6463847410000003</v>
      </c>
      <c r="L90">
        <v>3</v>
      </c>
      <c r="M90">
        <v>4.5726847240000001</v>
      </c>
      <c r="N90">
        <v>-11</v>
      </c>
      <c r="O90">
        <v>-2.405588984</v>
      </c>
      <c r="P90">
        <v>0.49238779856936254</v>
      </c>
      <c r="Q90">
        <v>0.2781020842836483</v>
      </c>
      <c r="R90">
        <v>0.86956521739130432</v>
      </c>
      <c r="S90">
        <v>-2.0918165078260871</v>
      </c>
      <c r="T90">
        <v>0.37231591574242917</v>
      </c>
      <c r="U90">
        <v>0.21028512989311782</v>
      </c>
      <c r="V90">
        <f t="shared" si="3"/>
        <v>2.180698970099515</v>
      </c>
      <c r="W90">
        <f t="shared" si="4"/>
        <v>6.9472878618839573E-3</v>
      </c>
      <c r="X90" t="s">
        <v>163</v>
      </c>
    </row>
    <row r="91" spans="1:24" x14ac:dyDescent="0.2">
      <c r="A91">
        <v>4</v>
      </c>
      <c r="B91" t="s">
        <v>60</v>
      </c>
      <c r="C91">
        <v>6</v>
      </c>
      <c r="D91" t="s">
        <v>150</v>
      </c>
      <c r="E91">
        <v>0</v>
      </c>
      <c r="F91">
        <v>2660</v>
      </c>
      <c r="G91">
        <v>2660</v>
      </c>
      <c r="H91">
        <v>61.8</v>
      </c>
      <c r="I91">
        <v>4.3478260869999996</v>
      </c>
      <c r="J91">
        <v>48.6</v>
      </c>
      <c r="K91">
        <v>5.9782608699999997</v>
      </c>
      <c r="L91">
        <v>2.7</v>
      </c>
      <c r="M91">
        <v>5.2270065389999996</v>
      </c>
      <c r="N91">
        <v>-13.2</v>
      </c>
      <c r="O91">
        <v>-2.5253459899999999</v>
      </c>
      <c r="P91">
        <v>0.59905718205037828</v>
      </c>
      <c r="Q91">
        <v>0.34905718205037828</v>
      </c>
      <c r="R91">
        <v>0.84210526315789469</v>
      </c>
      <c r="S91">
        <v>-2.126607149473684</v>
      </c>
      <c r="T91">
        <v>0.42481617342076683</v>
      </c>
      <c r="U91">
        <v>0.24753085486121004</v>
      </c>
      <c r="V91">
        <f t="shared" si="3"/>
        <v>2.0099503480814476</v>
      </c>
      <c r="W91">
        <f t="shared" si="4"/>
        <v>6.403315564265365E-3</v>
      </c>
      <c r="X91" t="s">
        <v>163</v>
      </c>
    </row>
    <row r="92" spans="1:24" x14ac:dyDescent="0.2">
      <c r="A92">
        <v>36</v>
      </c>
      <c r="B92" t="s">
        <v>45</v>
      </c>
      <c r="C92">
        <v>5</v>
      </c>
      <c r="D92" t="s">
        <v>150</v>
      </c>
      <c r="E92">
        <v>355</v>
      </c>
      <c r="F92">
        <v>1560</v>
      </c>
      <c r="G92">
        <v>1205</v>
      </c>
      <c r="H92">
        <v>62.1</v>
      </c>
      <c r="I92">
        <v>4.0249223589999996</v>
      </c>
      <c r="J92">
        <v>56.7</v>
      </c>
      <c r="K92">
        <v>5.3665631459999998</v>
      </c>
      <c r="L92">
        <v>1.6</v>
      </c>
      <c r="M92">
        <v>4.7434164900000004</v>
      </c>
      <c r="N92">
        <v>-5.4</v>
      </c>
      <c r="O92">
        <v>-1.1384199580000001</v>
      </c>
      <c r="P92">
        <v>0.46480000003863609</v>
      </c>
      <c r="Q92">
        <v>0.1648000000386361</v>
      </c>
      <c r="R92">
        <v>0.8</v>
      </c>
      <c r="S92">
        <v>-0.9107359664000001</v>
      </c>
      <c r="T92">
        <v>0.29747200002472718</v>
      </c>
      <c r="U92">
        <v>0.10547200002472712</v>
      </c>
      <c r="V92">
        <f t="shared" si="3"/>
        <v>3.0791539939024739</v>
      </c>
      <c r="W92">
        <f t="shared" si="4"/>
        <v>9.8095929149422962E-3</v>
      </c>
      <c r="X92" t="s">
        <v>163</v>
      </c>
    </row>
    <row r="93" spans="1:24" x14ac:dyDescent="0.2">
      <c r="A93">
        <v>21</v>
      </c>
      <c r="B93" t="s">
        <v>72</v>
      </c>
      <c r="C93">
        <v>5</v>
      </c>
      <c r="D93" t="s">
        <v>149</v>
      </c>
      <c r="E93">
        <v>300</v>
      </c>
      <c r="F93">
        <v>3110</v>
      </c>
      <c r="G93">
        <v>2810</v>
      </c>
      <c r="H93">
        <v>62.6</v>
      </c>
      <c r="I93">
        <v>2.4316109419999998</v>
      </c>
      <c r="J93">
        <v>50.3</v>
      </c>
      <c r="K93">
        <v>5.6231003040000003</v>
      </c>
      <c r="L93">
        <v>3.1</v>
      </c>
      <c r="M93">
        <v>4.3319735000000001</v>
      </c>
      <c r="N93">
        <v>-12.3</v>
      </c>
      <c r="O93">
        <v>-2.839352549</v>
      </c>
      <c r="P93">
        <v>0.80309614487563996</v>
      </c>
      <c r="Q93">
        <v>0.50309614487563992</v>
      </c>
      <c r="R93">
        <v>0.8</v>
      </c>
      <c r="S93">
        <v>-2.2714820391999999</v>
      </c>
      <c r="T93">
        <v>0.5139815327204097</v>
      </c>
      <c r="U93">
        <v>0.32198153272040964</v>
      </c>
      <c r="V93">
        <f t="shared" si="3"/>
        <v>1.7623189789329896</v>
      </c>
      <c r="W93">
        <f t="shared" si="4"/>
        <v>5.6144096085624191E-3</v>
      </c>
      <c r="X93" t="s">
        <v>163</v>
      </c>
    </row>
    <row r="94" spans="1:24" x14ac:dyDescent="0.2">
      <c r="A94">
        <v>40</v>
      </c>
      <c r="B94" t="s">
        <v>84</v>
      </c>
      <c r="C94">
        <v>6</v>
      </c>
      <c r="D94" t="s">
        <v>150</v>
      </c>
      <c r="E94" t="s">
        <v>85</v>
      </c>
      <c r="F94">
        <v>4000</v>
      </c>
      <c r="G94">
        <v>3590</v>
      </c>
      <c r="H94">
        <v>63.7</v>
      </c>
      <c r="I94">
        <v>3.7</v>
      </c>
      <c r="J94">
        <v>42.1</v>
      </c>
      <c r="K94">
        <v>2.2999999999999998</v>
      </c>
      <c r="L94">
        <v>4</v>
      </c>
      <c r="M94">
        <v>3.08058436</v>
      </c>
      <c r="N94">
        <v>-21.6</v>
      </c>
      <c r="O94">
        <v>-7.0116567099999996</v>
      </c>
      <c r="P94">
        <v>2.381805409120334</v>
      </c>
      <c r="Q94">
        <v>2.131805409120334</v>
      </c>
      <c r="R94">
        <v>0.84210526315789469</v>
      </c>
      <c r="S94">
        <v>-5.9045530189473681</v>
      </c>
      <c r="T94">
        <v>1.6890365228110953</v>
      </c>
      <c r="U94">
        <v>1.5117512042515386</v>
      </c>
      <c r="V94">
        <f t="shared" si="3"/>
        <v>0.8133169781618198</v>
      </c>
      <c r="W94">
        <f t="shared" si="4"/>
        <v>2.5910716003089136E-3</v>
      </c>
      <c r="X94" t="s">
        <v>163</v>
      </c>
    </row>
    <row r="95" spans="1:24" x14ac:dyDescent="0.2">
      <c r="A95">
        <v>83</v>
      </c>
      <c r="B95" t="s">
        <v>154</v>
      </c>
      <c r="C95">
        <v>16</v>
      </c>
      <c r="D95" t="s">
        <v>155</v>
      </c>
      <c r="E95">
        <v>0</v>
      </c>
      <c r="F95">
        <v>1500</v>
      </c>
      <c r="G95">
        <v>1500</v>
      </c>
      <c r="H95">
        <v>63.8</v>
      </c>
      <c r="I95">
        <v>5.2</v>
      </c>
      <c r="J95">
        <v>59</v>
      </c>
      <c r="K95">
        <v>6.2</v>
      </c>
      <c r="L95">
        <v>1.5</v>
      </c>
      <c r="M95">
        <v>5.7218878003679867</v>
      </c>
      <c r="N95">
        <v>-4.7999999999999972</v>
      </c>
      <c r="O95">
        <v>-0.83888397806250226</v>
      </c>
      <c r="P95">
        <v>0.13599572388515577</v>
      </c>
      <c r="Q95">
        <v>4.224572388515576E-2</v>
      </c>
      <c r="R95">
        <v>0.94915254237288138</v>
      </c>
      <c r="S95">
        <v>-0.79622886053390052</v>
      </c>
      <c r="T95">
        <v>0.1225172623107867</v>
      </c>
      <c r="U95">
        <v>3.8058773370826908E-2</v>
      </c>
      <c r="V95">
        <f t="shared" si="3"/>
        <v>5.1259292375377763</v>
      </c>
      <c r="W95">
        <f t="shared" si="4"/>
        <v>1.6330225519938308E-2</v>
      </c>
      <c r="X95" t="s">
        <v>163</v>
      </c>
    </row>
    <row r="96" spans="1:24" x14ac:dyDescent="0.2">
      <c r="A96">
        <v>3</v>
      </c>
      <c r="B96" t="s">
        <v>114</v>
      </c>
      <c r="C96">
        <v>12</v>
      </c>
      <c r="D96" t="s">
        <v>150</v>
      </c>
      <c r="E96">
        <v>0</v>
      </c>
      <c r="F96">
        <v>5720</v>
      </c>
      <c r="G96">
        <v>5720</v>
      </c>
      <c r="H96">
        <v>64.2</v>
      </c>
      <c r="I96">
        <v>3.3</v>
      </c>
      <c r="J96">
        <v>36</v>
      </c>
      <c r="K96">
        <v>3.6</v>
      </c>
      <c r="L96">
        <v>5.7</v>
      </c>
      <c r="M96">
        <v>3.4532593299999998</v>
      </c>
      <c r="N96">
        <v>-28.2</v>
      </c>
      <c r="O96">
        <v>-8.1661981640000008</v>
      </c>
      <c r="P96">
        <v>1.5559748427857707</v>
      </c>
      <c r="Q96">
        <v>1.4309748427857707</v>
      </c>
      <c r="R96">
        <v>0.93023255813953487</v>
      </c>
      <c r="S96">
        <v>-7.5964634083720934</v>
      </c>
      <c r="T96">
        <v>1.3464357752608074</v>
      </c>
      <c r="U96">
        <v>1.2382691987329546</v>
      </c>
      <c r="V96">
        <f t="shared" si="3"/>
        <v>0.89865390305721105</v>
      </c>
      <c r="W96">
        <f t="shared" si="4"/>
        <v>2.8629386441444962E-3</v>
      </c>
      <c r="X96" t="s">
        <v>163</v>
      </c>
    </row>
    <row r="97" spans="1:24" x14ac:dyDescent="0.2">
      <c r="A97">
        <v>26</v>
      </c>
      <c r="B97" t="s">
        <v>66</v>
      </c>
      <c r="C97">
        <v>13</v>
      </c>
      <c r="D97" t="s">
        <v>150</v>
      </c>
      <c r="E97">
        <v>0</v>
      </c>
      <c r="F97">
        <v>3000</v>
      </c>
      <c r="G97">
        <v>3000</v>
      </c>
      <c r="H97">
        <v>64.5</v>
      </c>
      <c r="I97">
        <v>2.4</v>
      </c>
      <c r="J97">
        <v>51.1</v>
      </c>
      <c r="K97">
        <v>2</v>
      </c>
      <c r="L97">
        <v>3</v>
      </c>
      <c r="M97">
        <v>2.2090722029999998</v>
      </c>
      <c r="N97">
        <v>-13.4</v>
      </c>
      <c r="O97">
        <v>-6.0658949849999999</v>
      </c>
      <c r="P97">
        <v>0.8614438840201567</v>
      </c>
      <c r="Q97">
        <v>0.74605926863554128</v>
      </c>
      <c r="R97">
        <v>0.93617021276595747</v>
      </c>
      <c r="S97">
        <v>-5.6787101987234045</v>
      </c>
      <c r="T97">
        <v>0.7549820549855244</v>
      </c>
      <c r="U97">
        <v>0.65385728568511003</v>
      </c>
      <c r="V97">
        <f t="shared" si="3"/>
        <v>1.236683357477099</v>
      </c>
      <c r="W97">
        <f t="shared" si="4"/>
        <v>3.9398355280566193E-3</v>
      </c>
      <c r="X97" t="s">
        <v>163</v>
      </c>
    </row>
    <row r="98" spans="1:24" x14ac:dyDescent="0.2">
      <c r="A98">
        <v>13</v>
      </c>
      <c r="B98" t="s">
        <v>44</v>
      </c>
      <c r="C98">
        <v>3</v>
      </c>
      <c r="D98" t="s">
        <v>149</v>
      </c>
      <c r="E98">
        <v>0</v>
      </c>
      <c r="F98">
        <v>1500</v>
      </c>
      <c r="G98">
        <v>1500</v>
      </c>
      <c r="H98">
        <v>65.099999999999994</v>
      </c>
      <c r="I98">
        <v>8.1406387959999993</v>
      </c>
      <c r="J98">
        <v>61.3</v>
      </c>
      <c r="K98">
        <v>4.6765371800000004</v>
      </c>
      <c r="L98">
        <v>1.5</v>
      </c>
      <c r="M98">
        <v>6.638523932</v>
      </c>
      <c r="N98">
        <v>-3.8</v>
      </c>
      <c r="O98">
        <v>-0.57241640400000005</v>
      </c>
      <c r="P98">
        <v>0.69397171163069094</v>
      </c>
      <c r="Q98">
        <v>0.19397171163069094</v>
      </c>
      <c r="R98">
        <v>0.5714285714285714</v>
      </c>
      <c r="S98">
        <v>-0.32709508800000003</v>
      </c>
      <c r="T98">
        <v>0.22660300787940926</v>
      </c>
      <c r="U98">
        <v>6.3337701756960296E-2</v>
      </c>
      <c r="V98">
        <f t="shared" ref="V98:V106" si="5">1/SQRT(U98)</f>
        <v>3.9734600386366266</v>
      </c>
      <c r="W98">
        <f t="shared" si="4"/>
        <v>1.2658680117981377E-2</v>
      </c>
      <c r="X98" t="s">
        <v>163</v>
      </c>
    </row>
    <row r="99" spans="1:24" x14ac:dyDescent="0.2">
      <c r="A99">
        <v>39</v>
      </c>
      <c r="B99" t="s">
        <v>51</v>
      </c>
      <c r="C99">
        <v>6</v>
      </c>
      <c r="D99" t="s">
        <v>151</v>
      </c>
      <c r="E99">
        <v>0</v>
      </c>
      <c r="F99">
        <v>2300</v>
      </c>
      <c r="G99">
        <v>2300</v>
      </c>
      <c r="H99">
        <v>65.400000000000006</v>
      </c>
      <c r="I99">
        <v>4.607721046</v>
      </c>
      <c r="J99">
        <v>55.2</v>
      </c>
      <c r="K99">
        <v>2.8642590289999998</v>
      </c>
      <c r="L99">
        <v>2.2999999999999998</v>
      </c>
      <c r="M99">
        <v>3.8363441599999999</v>
      </c>
      <c r="N99">
        <v>-10.199999999999999</v>
      </c>
      <c r="O99">
        <v>-2.6587812710000001</v>
      </c>
      <c r="P99">
        <v>0.62787991029251566</v>
      </c>
      <c r="Q99">
        <v>0.37787991029251566</v>
      </c>
      <c r="R99">
        <v>0.84210526315789469</v>
      </c>
      <c r="S99">
        <v>-2.2389737018947367</v>
      </c>
      <c r="T99">
        <v>0.44525555965341823</v>
      </c>
      <c r="U99">
        <v>0.26797024109386147</v>
      </c>
      <c r="V99">
        <f t="shared" si="5"/>
        <v>1.9317757790552703</v>
      </c>
      <c r="W99">
        <f t="shared" si="4"/>
        <v>6.1542664098656694E-3</v>
      </c>
      <c r="X99" t="s">
        <v>163</v>
      </c>
    </row>
    <row r="100" spans="1:24" x14ac:dyDescent="0.2">
      <c r="A100">
        <v>1</v>
      </c>
      <c r="B100" t="s">
        <v>38</v>
      </c>
      <c r="C100">
        <v>8</v>
      </c>
      <c r="D100" t="s">
        <v>150</v>
      </c>
      <c r="E100">
        <v>0</v>
      </c>
      <c r="F100">
        <v>1000</v>
      </c>
      <c r="G100">
        <v>1000</v>
      </c>
      <c r="H100">
        <v>65.5</v>
      </c>
      <c r="I100">
        <v>5.0911688249999996</v>
      </c>
      <c r="J100">
        <v>62.7</v>
      </c>
      <c r="K100">
        <v>8.2024386620000005</v>
      </c>
      <c r="L100">
        <v>1</v>
      </c>
      <c r="M100">
        <v>6.8264192670000003</v>
      </c>
      <c r="N100">
        <v>-2.8</v>
      </c>
      <c r="O100">
        <v>-0.41017111499999998</v>
      </c>
      <c r="P100">
        <v>0.25525751073688574</v>
      </c>
      <c r="Q100">
        <v>6.7757510736885726E-2</v>
      </c>
      <c r="R100">
        <v>0.88888888888888884</v>
      </c>
      <c r="S100">
        <v>-0.36459654666666663</v>
      </c>
      <c r="T100">
        <v>0.2016849467550702</v>
      </c>
      <c r="U100">
        <v>5.3536798606922051E-2</v>
      </c>
      <c r="V100">
        <f t="shared" si="5"/>
        <v>4.3218909160958594</v>
      </c>
      <c r="W100">
        <f t="shared" si="4"/>
        <v>1.376871393689387E-2</v>
      </c>
      <c r="X100" t="s">
        <v>163</v>
      </c>
    </row>
    <row r="101" spans="1:24" x14ac:dyDescent="0.2">
      <c r="A101">
        <v>2</v>
      </c>
      <c r="B101" t="s">
        <v>64</v>
      </c>
      <c r="C101">
        <v>8</v>
      </c>
      <c r="D101" t="s">
        <v>149</v>
      </c>
      <c r="E101">
        <v>300</v>
      </c>
      <c r="F101">
        <v>2800</v>
      </c>
      <c r="G101">
        <v>2500</v>
      </c>
      <c r="H101">
        <v>66.099999999999994</v>
      </c>
      <c r="I101">
        <v>4.3</v>
      </c>
      <c r="J101">
        <v>55.4</v>
      </c>
      <c r="K101">
        <v>3.6</v>
      </c>
      <c r="L101">
        <v>2.8</v>
      </c>
      <c r="M101">
        <v>3.9654760119999999</v>
      </c>
      <c r="N101">
        <v>-10.7</v>
      </c>
      <c r="O101">
        <v>-2.6982889239999999</v>
      </c>
      <c r="P101">
        <v>0.47752384741815868</v>
      </c>
      <c r="Q101">
        <v>0.29002384741815868</v>
      </c>
      <c r="R101">
        <v>0.88888888888888884</v>
      </c>
      <c r="S101">
        <v>-2.3984790435555552</v>
      </c>
      <c r="T101">
        <v>0.37730279302175496</v>
      </c>
      <c r="U101">
        <v>0.22915464487360684</v>
      </c>
      <c r="V101">
        <f t="shared" si="5"/>
        <v>2.0889866649842004</v>
      </c>
      <c r="W101">
        <f t="shared" si="4"/>
        <v>6.6551100818009285E-3</v>
      </c>
      <c r="X101" t="s">
        <v>163</v>
      </c>
    </row>
    <row r="102" spans="1:24" x14ac:dyDescent="0.2">
      <c r="A102">
        <v>32</v>
      </c>
      <c r="B102" t="s">
        <v>40</v>
      </c>
      <c r="C102">
        <v>6</v>
      </c>
      <c r="D102" t="s">
        <v>149</v>
      </c>
      <c r="E102">
        <v>0</v>
      </c>
      <c r="F102">
        <v>1000</v>
      </c>
      <c r="G102">
        <v>1000</v>
      </c>
      <c r="H102">
        <v>67.2</v>
      </c>
      <c r="I102">
        <v>7.6</v>
      </c>
      <c r="J102">
        <v>66.2</v>
      </c>
      <c r="K102">
        <v>8.4</v>
      </c>
      <c r="L102">
        <v>1</v>
      </c>
      <c r="M102">
        <v>8.0099937580000002</v>
      </c>
      <c r="N102">
        <v>-1</v>
      </c>
      <c r="O102">
        <v>-0.124844042</v>
      </c>
      <c r="P102">
        <v>0.33398275145095407</v>
      </c>
      <c r="Q102">
        <v>8.3982751450954074E-2</v>
      </c>
      <c r="R102">
        <v>0.84210526315789469</v>
      </c>
      <c r="S102">
        <v>-0.10513182484210526</v>
      </c>
      <c r="T102">
        <v>0.23684095393751864</v>
      </c>
      <c r="U102">
        <v>5.955563537796188E-2</v>
      </c>
      <c r="V102">
        <f t="shared" si="5"/>
        <v>4.097684989245197</v>
      </c>
      <c r="W102">
        <f t="shared" si="4"/>
        <v>1.3054436938771122E-2</v>
      </c>
      <c r="X102" t="s">
        <v>163</v>
      </c>
    </row>
    <row r="103" spans="1:24" x14ac:dyDescent="0.2">
      <c r="A103">
        <v>38</v>
      </c>
      <c r="B103" t="s">
        <v>79</v>
      </c>
      <c r="C103">
        <v>8</v>
      </c>
      <c r="D103" t="s">
        <v>150</v>
      </c>
      <c r="E103">
        <v>0</v>
      </c>
      <c r="F103">
        <v>3740</v>
      </c>
      <c r="G103">
        <v>3740</v>
      </c>
      <c r="H103">
        <v>67.2</v>
      </c>
      <c r="I103">
        <v>4</v>
      </c>
      <c r="J103">
        <v>49.7</v>
      </c>
      <c r="K103">
        <v>3.4124629080000002</v>
      </c>
      <c r="L103">
        <v>3.7</v>
      </c>
      <c r="M103">
        <v>3.7178557730000001</v>
      </c>
      <c r="N103">
        <v>-17.5</v>
      </c>
      <c r="O103">
        <v>-4.7070142219999997</v>
      </c>
      <c r="P103">
        <v>0.9423744651909457</v>
      </c>
      <c r="Q103">
        <v>0.7548744651909457</v>
      </c>
      <c r="R103">
        <v>0.88888888888888884</v>
      </c>
      <c r="S103">
        <v>-4.1840126417777777</v>
      </c>
      <c r="T103">
        <v>0.74459217002741385</v>
      </c>
      <c r="U103">
        <v>0.59644402187926571</v>
      </c>
      <c r="V103">
        <f t="shared" si="5"/>
        <v>1.2948371612938094</v>
      </c>
      <c r="W103">
        <f t="shared" si="4"/>
        <v>4.1251023718153323E-3</v>
      </c>
      <c r="X103" t="s">
        <v>163</v>
      </c>
    </row>
    <row r="104" spans="1:24" x14ac:dyDescent="0.2">
      <c r="A104">
        <v>31</v>
      </c>
      <c r="B104" t="s">
        <v>54</v>
      </c>
      <c r="C104">
        <v>11</v>
      </c>
      <c r="D104" t="s">
        <v>149</v>
      </c>
      <c r="E104">
        <v>120</v>
      </c>
      <c r="F104">
        <v>2500</v>
      </c>
      <c r="G104">
        <v>2380</v>
      </c>
      <c r="H104">
        <v>67.8</v>
      </c>
      <c r="I104">
        <v>6.4</v>
      </c>
      <c r="J104">
        <v>54.2</v>
      </c>
      <c r="K104">
        <v>3.5</v>
      </c>
      <c r="L104">
        <v>2.5</v>
      </c>
      <c r="M104">
        <v>5.1580034899999996</v>
      </c>
      <c r="N104">
        <v>-13.6</v>
      </c>
      <c r="O104">
        <v>-2.6366790999999998</v>
      </c>
      <c r="P104">
        <v>0.33981992446310927</v>
      </c>
      <c r="Q104">
        <v>0.20345628809947292</v>
      </c>
      <c r="R104">
        <v>0.92307692307692313</v>
      </c>
      <c r="S104">
        <v>-2.4338576307692308</v>
      </c>
      <c r="T104">
        <v>0.2895507048679748</v>
      </c>
      <c r="U104">
        <v>0.17335920406108937</v>
      </c>
      <c r="V104">
        <f t="shared" si="5"/>
        <v>2.4017430786444924</v>
      </c>
      <c r="W104">
        <f t="shared" si="4"/>
        <v>7.6514919144797192E-3</v>
      </c>
      <c r="X104" t="s">
        <v>163</v>
      </c>
    </row>
    <row r="105" spans="1:24" x14ac:dyDescent="0.2">
      <c r="A105">
        <v>75</v>
      </c>
      <c r="B105" t="s">
        <v>59</v>
      </c>
      <c r="C105">
        <v>20</v>
      </c>
      <c r="D105" t="s">
        <v>149</v>
      </c>
      <c r="E105">
        <v>120</v>
      </c>
      <c r="F105">
        <v>2500</v>
      </c>
      <c r="G105">
        <v>2380</v>
      </c>
      <c r="H105">
        <v>68</v>
      </c>
      <c r="I105">
        <v>4.3</v>
      </c>
      <c r="J105">
        <v>53.1</v>
      </c>
      <c r="K105">
        <v>2.9</v>
      </c>
      <c r="L105">
        <v>2.5</v>
      </c>
      <c r="M105">
        <v>3.6674241639999998</v>
      </c>
      <c r="N105">
        <v>-14.9</v>
      </c>
      <c r="O105">
        <v>-4.0627970290000004</v>
      </c>
      <c r="P105">
        <v>0.30632899623564036</v>
      </c>
      <c r="Q105">
        <v>0.23132899623564035</v>
      </c>
      <c r="R105">
        <v>0.96</v>
      </c>
      <c r="S105">
        <v>-3.90028514784</v>
      </c>
      <c r="T105">
        <v>0.28231280293076616</v>
      </c>
      <c r="U105">
        <v>0.21319280293076615</v>
      </c>
      <c r="V105">
        <f t="shared" si="5"/>
        <v>2.1657769648863163</v>
      </c>
      <c r="W105">
        <f t="shared" si="4"/>
        <v>6.8997492207812407E-3</v>
      </c>
      <c r="X105" t="s">
        <v>163</v>
      </c>
    </row>
    <row r="106" spans="1:24" x14ac:dyDescent="0.2">
      <c r="A106">
        <v>62</v>
      </c>
      <c r="B106" t="s">
        <v>105</v>
      </c>
      <c r="C106">
        <v>13</v>
      </c>
      <c r="D106" t="s">
        <v>150</v>
      </c>
      <c r="E106">
        <v>250</v>
      </c>
      <c r="F106">
        <v>4400</v>
      </c>
      <c r="G106">
        <v>4150</v>
      </c>
      <c r="H106">
        <v>68.400000000000006</v>
      </c>
      <c r="I106">
        <v>6.9420315600000002</v>
      </c>
      <c r="J106">
        <v>49.5</v>
      </c>
      <c r="K106">
        <v>1.4029850749999999</v>
      </c>
      <c r="L106">
        <v>4.4000000000000004</v>
      </c>
      <c r="M106">
        <v>5.0080020620000001</v>
      </c>
      <c r="N106">
        <v>-18.899999999999999</v>
      </c>
      <c r="O106">
        <v>-3.7739601079999998</v>
      </c>
      <c r="P106">
        <v>0.42774567109183409</v>
      </c>
      <c r="Q106">
        <v>0.31236105570721873</v>
      </c>
      <c r="R106">
        <v>0.93617021276595747</v>
      </c>
      <c r="S106">
        <v>-3.5330690372765958</v>
      </c>
      <c r="T106">
        <v>0.37488258000624303</v>
      </c>
      <c r="U106">
        <v>0.27375781070582866</v>
      </c>
      <c r="V106">
        <f t="shared" si="5"/>
        <v>1.9112466643723072</v>
      </c>
      <c r="W106">
        <f t="shared" si="4"/>
        <v>6.0888645954897654E-3</v>
      </c>
      <c r="X106" t="s">
        <v>163</v>
      </c>
    </row>
  </sheetData>
  <sortState ref="A2:X106">
    <sortCondition ref="X2:X106"/>
    <sortCondition ref="H2:H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J81"/>
  <sheetViews>
    <sheetView workbookViewId="0">
      <selection activeCell="F2" sqref="F2:F75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9</v>
      </c>
      <c r="G1" s="1" t="s">
        <v>13</v>
      </c>
      <c r="H1" s="1" t="s">
        <v>14</v>
      </c>
      <c r="I1" s="1" t="s">
        <v>12</v>
      </c>
    </row>
    <row r="2" spans="1:9" x14ac:dyDescent="0.2">
      <c r="A2">
        <v>58.57</v>
      </c>
      <c r="B2">
        <v>41</v>
      </c>
      <c r="C2">
        <f>B2-A2</f>
        <v>-17.57</v>
      </c>
      <c r="D2">
        <v>4</v>
      </c>
      <c r="E2">
        <f>3.9795-0.7107*D2-0.0658*A2</f>
        <v>-2.717206</v>
      </c>
      <c r="F2">
        <f>E2*5.591</f>
        <v>-15.191898746000001</v>
      </c>
      <c r="G2">
        <f>A2+F2</f>
        <v>43.378101254000001</v>
      </c>
      <c r="H2">
        <f>G2-B2</f>
        <v>2.3781012540000006</v>
      </c>
      <c r="I2">
        <f>H2*H2</f>
        <v>5.6553655742763755</v>
      </c>
    </row>
    <row r="3" spans="1:9" x14ac:dyDescent="0.2">
      <c r="A3">
        <v>51.19</v>
      </c>
      <c r="B3">
        <v>39.25</v>
      </c>
      <c r="C3">
        <f t="shared" ref="C3:C66" si="0">B3-A3</f>
        <v>-11.939999999999998</v>
      </c>
      <c r="D3">
        <v>4</v>
      </c>
      <c r="E3">
        <f t="shared" ref="E3:E66" si="1">3.9795-0.7107*D3-0.0658*A3</f>
        <v>-2.2316020000000001</v>
      </c>
      <c r="F3">
        <f t="shared" ref="F3:F66" si="2">E3*5.591</f>
        <v>-12.476886782000001</v>
      </c>
      <c r="G3">
        <f t="shared" ref="G3:G66" si="3">A3+F3</f>
        <v>38.713113217999997</v>
      </c>
      <c r="H3">
        <f t="shared" ref="H3:H66" si="4">G3-B3</f>
        <v>-0.53688678200000339</v>
      </c>
      <c r="I3">
        <f t="shared" ref="I3:I66" si="5">H3*H3</f>
        <v>0.28824741668631915</v>
      </c>
    </row>
    <row r="4" spans="1:9" x14ac:dyDescent="0.2">
      <c r="A4">
        <v>53.8</v>
      </c>
      <c r="B4">
        <v>38.17</v>
      </c>
      <c r="C4">
        <f t="shared" si="0"/>
        <v>-15.629999999999995</v>
      </c>
      <c r="D4">
        <v>4</v>
      </c>
      <c r="E4">
        <f t="shared" si="1"/>
        <v>-2.40334</v>
      </c>
      <c r="F4">
        <f t="shared" si="2"/>
        <v>-13.437073940000001</v>
      </c>
      <c r="G4">
        <f t="shared" si="3"/>
        <v>40.362926059999992</v>
      </c>
      <c r="H4">
        <f t="shared" si="4"/>
        <v>2.1929260599999907</v>
      </c>
      <c r="I4">
        <f t="shared" si="5"/>
        <v>4.8089247046270831</v>
      </c>
    </row>
    <row r="5" spans="1:9" x14ac:dyDescent="0.2">
      <c r="A5">
        <v>58.07</v>
      </c>
      <c r="B5">
        <v>39.47</v>
      </c>
      <c r="C5">
        <f t="shared" si="0"/>
        <v>-18.600000000000001</v>
      </c>
      <c r="D5">
        <v>4</v>
      </c>
      <c r="E5">
        <f t="shared" si="1"/>
        <v>-2.6843059999999999</v>
      </c>
      <c r="F5">
        <f t="shared" si="2"/>
        <v>-15.007954846000001</v>
      </c>
      <c r="G5">
        <f t="shared" si="3"/>
        <v>43.062045154000003</v>
      </c>
      <c r="H5">
        <f t="shared" si="4"/>
        <v>3.5920451540000045</v>
      </c>
      <c r="I5">
        <f t="shared" si="5"/>
        <v>12.902788388374915</v>
      </c>
    </row>
    <row r="6" spans="1:9" x14ac:dyDescent="0.2">
      <c r="A6">
        <v>46.09</v>
      </c>
      <c r="B6">
        <v>33.33</v>
      </c>
      <c r="C6">
        <f t="shared" si="0"/>
        <v>-12.760000000000005</v>
      </c>
      <c r="D6">
        <v>4</v>
      </c>
      <c r="E6">
        <f t="shared" si="1"/>
        <v>-1.8960220000000003</v>
      </c>
      <c r="F6">
        <f t="shared" si="2"/>
        <v>-10.600659002000002</v>
      </c>
      <c r="G6">
        <f t="shared" si="3"/>
        <v>35.489340998000003</v>
      </c>
      <c r="H6">
        <f t="shared" si="4"/>
        <v>2.1593409980000047</v>
      </c>
      <c r="I6">
        <f t="shared" si="5"/>
        <v>4.662753545643656</v>
      </c>
    </row>
    <row r="7" spans="1:9" x14ac:dyDescent="0.2">
      <c r="A7">
        <v>50.34</v>
      </c>
      <c r="B7">
        <v>38.28</v>
      </c>
      <c r="C7">
        <f t="shared" si="0"/>
        <v>-12.060000000000002</v>
      </c>
      <c r="D7">
        <v>4</v>
      </c>
      <c r="E7">
        <f t="shared" si="1"/>
        <v>-2.1756720000000001</v>
      </c>
      <c r="F7">
        <f t="shared" si="2"/>
        <v>-12.164182152</v>
      </c>
      <c r="G7">
        <f t="shared" si="3"/>
        <v>38.175817848000001</v>
      </c>
      <c r="H7">
        <f t="shared" si="4"/>
        <v>-0.10418215199999992</v>
      </c>
      <c r="I7">
        <f t="shared" si="5"/>
        <v>1.0853920795351087E-2</v>
      </c>
    </row>
    <row r="8" spans="1:9" x14ac:dyDescent="0.2">
      <c r="A8">
        <v>36.26</v>
      </c>
      <c r="B8">
        <v>35.83</v>
      </c>
      <c r="C8">
        <f t="shared" si="0"/>
        <v>-0.42999999999999972</v>
      </c>
      <c r="D8">
        <v>2.19</v>
      </c>
      <c r="E8">
        <f t="shared" si="1"/>
        <v>3.7158999999999942E-2</v>
      </c>
      <c r="F8">
        <f t="shared" si="2"/>
        <v>0.20775596899999968</v>
      </c>
      <c r="G8">
        <f t="shared" si="3"/>
        <v>36.467755968999995</v>
      </c>
      <c r="H8">
        <f t="shared" si="4"/>
        <v>0.63775596899999698</v>
      </c>
      <c r="I8">
        <f t="shared" si="5"/>
        <v>0.40673267599512514</v>
      </c>
    </row>
    <row r="9" spans="1:9" x14ac:dyDescent="0.2">
      <c r="A9">
        <v>44.33</v>
      </c>
      <c r="B9">
        <v>42.43</v>
      </c>
      <c r="C9">
        <f t="shared" si="0"/>
        <v>-1.8999999999999986</v>
      </c>
      <c r="D9">
        <v>2.19</v>
      </c>
      <c r="E9">
        <f t="shared" si="1"/>
        <v>-0.49384700000000015</v>
      </c>
      <c r="F9">
        <f t="shared" si="2"/>
        <v>-2.7610985770000007</v>
      </c>
      <c r="G9">
        <f t="shared" si="3"/>
        <v>41.568901423</v>
      </c>
      <c r="H9">
        <f t="shared" si="4"/>
        <v>-0.86109857699999992</v>
      </c>
      <c r="I9">
        <f t="shared" si="5"/>
        <v>0.74149075931142483</v>
      </c>
    </row>
    <row r="10" spans="1:9" x14ac:dyDescent="0.2">
      <c r="A10">
        <v>26.97</v>
      </c>
      <c r="B10">
        <v>27.86</v>
      </c>
      <c r="C10">
        <f t="shared" si="0"/>
        <v>0.89000000000000057</v>
      </c>
      <c r="D10">
        <v>2.19</v>
      </c>
      <c r="E10">
        <f t="shared" si="1"/>
        <v>0.64844099999999982</v>
      </c>
      <c r="F10">
        <f t="shared" si="2"/>
        <v>3.625433630999999</v>
      </c>
      <c r="G10">
        <f t="shared" si="3"/>
        <v>30.595433630999999</v>
      </c>
      <c r="H10">
        <f t="shared" si="4"/>
        <v>2.7354336309999994</v>
      </c>
      <c r="I10">
        <f t="shared" si="5"/>
        <v>7.4825971496058408</v>
      </c>
    </row>
    <row r="11" spans="1:9" x14ac:dyDescent="0.2">
      <c r="A11">
        <v>38.729999999999997</v>
      </c>
      <c r="B11">
        <v>32.299999999999997</v>
      </c>
      <c r="C11">
        <f t="shared" si="0"/>
        <v>-6.43</v>
      </c>
      <c r="D11">
        <v>2.19</v>
      </c>
      <c r="E11">
        <f t="shared" si="1"/>
        <v>-0.12536700000000023</v>
      </c>
      <c r="F11">
        <f t="shared" si="2"/>
        <v>-0.70092689700000133</v>
      </c>
      <c r="G11">
        <f t="shared" si="3"/>
        <v>38.029073102999995</v>
      </c>
      <c r="H11">
        <f t="shared" si="4"/>
        <v>5.7290731029999975</v>
      </c>
      <c r="I11">
        <f t="shared" si="5"/>
        <v>32.822278619518023</v>
      </c>
    </row>
    <row r="12" spans="1:9" x14ac:dyDescent="0.2">
      <c r="A12">
        <v>60.9</v>
      </c>
      <c r="B12">
        <v>53.1</v>
      </c>
      <c r="C12">
        <f t="shared" si="0"/>
        <v>-7.7999999999999972</v>
      </c>
      <c r="D12">
        <v>2</v>
      </c>
      <c r="E12">
        <f t="shared" si="1"/>
        <v>-1.4491199999999997</v>
      </c>
      <c r="F12">
        <f t="shared" si="2"/>
        <v>-8.1020299199999997</v>
      </c>
      <c r="G12">
        <f t="shared" si="3"/>
        <v>52.797970079999999</v>
      </c>
      <c r="H12">
        <f t="shared" si="4"/>
        <v>-0.30202992000000251</v>
      </c>
      <c r="I12">
        <f t="shared" si="5"/>
        <v>9.122207257520791E-2</v>
      </c>
    </row>
    <row r="13" spans="1:9" x14ac:dyDescent="0.2">
      <c r="A13">
        <v>66.8</v>
      </c>
      <c r="B13">
        <v>58.1</v>
      </c>
      <c r="C13">
        <f t="shared" si="0"/>
        <v>-8.6999999999999957</v>
      </c>
      <c r="D13">
        <v>2</v>
      </c>
      <c r="E13">
        <f t="shared" si="1"/>
        <v>-1.8373400000000002</v>
      </c>
      <c r="F13">
        <f t="shared" si="2"/>
        <v>-10.272567940000002</v>
      </c>
      <c r="G13">
        <f t="shared" si="3"/>
        <v>56.527432059999995</v>
      </c>
      <c r="H13">
        <f t="shared" si="4"/>
        <v>-1.5725679400000061</v>
      </c>
      <c r="I13">
        <f t="shared" si="5"/>
        <v>2.4729699259158626</v>
      </c>
    </row>
    <row r="14" spans="1:9" x14ac:dyDescent="0.2">
      <c r="A14">
        <v>56.6</v>
      </c>
      <c r="B14">
        <v>52.5</v>
      </c>
      <c r="C14">
        <f t="shared" si="0"/>
        <v>-4.1000000000000014</v>
      </c>
      <c r="D14">
        <v>2</v>
      </c>
      <c r="E14">
        <f t="shared" si="1"/>
        <v>-1.1661800000000002</v>
      </c>
      <c r="F14">
        <f t="shared" si="2"/>
        <v>-6.5201123800000014</v>
      </c>
      <c r="G14">
        <f t="shared" si="3"/>
        <v>50.079887620000001</v>
      </c>
      <c r="H14">
        <f t="shared" si="4"/>
        <v>-2.4201123799999991</v>
      </c>
      <c r="I14">
        <f t="shared" si="5"/>
        <v>5.8569439318292602</v>
      </c>
    </row>
    <row r="15" spans="1:9" x14ac:dyDescent="0.2">
      <c r="A15">
        <v>53.17</v>
      </c>
      <c r="B15">
        <v>40.24</v>
      </c>
      <c r="C15">
        <f t="shared" si="0"/>
        <v>-12.93</v>
      </c>
      <c r="D15">
        <v>4</v>
      </c>
      <c r="E15">
        <f t="shared" si="1"/>
        <v>-2.3618860000000002</v>
      </c>
      <c r="F15">
        <f t="shared" si="2"/>
        <v>-13.205304626000002</v>
      </c>
      <c r="G15">
        <f t="shared" si="3"/>
        <v>39.964695374000001</v>
      </c>
      <c r="H15">
        <f t="shared" si="4"/>
        <v>-0.2753046260000005</v>
      </c>
      <c r="I15">
        <f t="shared" si="5"/>
        <v>7.5792637097000154E-2</v>
      </c>
    </row>
    <row r="16" spans="1:9" x14ac:dyDescent="0.2">
      <c r="A16">
        <v>50.63</v>
      </c>
      <c r="B16">
        <v>43.75</v>
      </c>
      <c r="C16">
        <f t="shared" si="0"/>
        <v>-6.8800000000000026</v>
      </c>
      <c r="D16">
        <v>4</v>
      </c>
      <c r="E16">
        <f t="shared" si="1"/>
        <v>-2.1947540000000001</v>
      </c>
      <c r="F16">
        <f t="shared" si="2"/>
        <v>-12.270869614</v>
      </c>
      <c r="G16">
        <f t="shared" si="3"/>
        <v>38.359130386000004</v>
      </c>
      <c r="H16">
        <f t="shared" si="4"/>
        <v>-5.3908696139999961</v>
      </c>
      <c r="I16">
        <f t="shared" si="5"/>
        <v>29.061475195148468</v>
      </c>
    </row>
    <row r="17" spans="1:10" x14ac:dyDescent="0.2">
      <c r="A17">
        <v>48.1</v>
      </c>
      <c r="B17">
        <v>40.51</v>
      </c>
      <c r="C17">
        <f t="shared" si="0"/>
        <v>-7.5900000000000034</v>
      </c>
      <c r="D17">
        <v>4</v>
      </c>
      <c r="E17">
        <f t="shared" si="1"/>
        <v>-2.0282800000000001</v>
      </c>
      <c r="F17">
        <f t="shared" si="2"/>
        <v>-11.340113480000001</v>
      </c>
      <c r="G17">
        <f t="shared" si="3"/>
        <v>36.759886520000002</v>
      </c>
      <c r="H17">
        <f t="shared" si="4"/>
        <v>-3.750113479999996</v>
      </c>
      <c r="I17">
        <f t="shared" si="5"/>
        <v>14.06335111287768</v>
      </c>
    </row>
    <row r="18" spans="1:10" x14ac:dyDescent="0.2">
      <c r="A18">
        <v>56.63</v>
      </c>
      <c r="B18">
        <v>43.01</v>
      </c>
      <c r="C18">
        <f t="shared" si="0"/>
        <v>-13.620000000000005</v>
      </c>
      <c r="D18">
        <v>4</v>
      </c>
      <c r="E18">
        <f t="shared" si="1"/>
        <v>-2.5895540000000001</v>
      </c>
      <c r="F18">
        <f t="shared" si="2"/>
        <v>-14.478196414000001</v>
      </c>
      <c r="G18">
        <f t="shared" si="3"/>
        <v>42.151803586</v>
      </c>
      <c r="H18">
        <f t="shared" si="4"/>
        <v>-0.85819641399999824</v>
      </c>
      <c r="I18">
        <f t="shared" si="5"/>
        <v>0.73650108500245637</v>
      </c>
    </row>
    <row r="19" spans="1:10" x14ac:dyDescent="0.2">
      <c r="A19">
        <v>50</v>
      </c>
      <c r="B19">
        <v>40.54</v>
      </c>
      <c r="C19">
        <f t="shared" si="0"/>
        <v>-9.4600000000000009</v>
      </c>
      <c r="D19">
        <v>4</v>
      </c>
      <c r="E19">
        <f t="shared" si="1"/>
        <v>-2.1533000000000002</v>
      </c>
      <c r="F19">
        <f t="shared" si="2"/>
        <v>-12.039100300000001</v>
      </c>
      <c r="G19">
        <f t="shared" si="3"/>
        <v>37.960899699999999</v>
      </c>
      <c r="H19">
        <f t="shared" si="4"/>
        <v>-2.5791003000000003</v>
      </c>
      <c r="I19">
        <f t="shared" si="5"/>
        <v>6.6517583574600918</v>
      </c>
    </row>
    <row r="20" spans="1:10" x14ac:dyDescent="0.2">
      <c r="A20">
        <v>37.9</v>
      </c>
      <c r="B20">
        <v>29.3</v>
      </c>
      <c r="C20">
        <f t="shared" si="0"/>
        <v>-8.5999999999999979</v>
      </c>
      <c r="D20">
        <v>4.4000000000000004</v>
      </c>
      <c r="E20">
        <f t="shared" si="1"/>
        <v>-1.6414000000000004</v>
      </c>
      <c r="F20">
        <f t="shared" si="2"/>
        <v>-9.1770674000000021</v>
      </c>
      <c r="G20">
        <f t="shared" si="3"/>
        <v>28.722932599999996</v>
      </c>
      <c r="H20">
        <f t="shared" si="4"/>
        <v>-0.57706740000000423</v>
      </c>
      <c r="I20">
        <f t="shared" si="5"/>
        <v>0.33300678414276486</v>
      </c>
    </row>
    <row r="21" spans="1:10" x14ac:dyDescent="0.2">
      <c r="A21">
        <v>44.7</v>
      </c>
      <c r="B21">
        <v>35.700000000000003</v>
      </c>
      <c r="C21">
        <f t="shared" si="0"/>
        <v>-9</v>
      </c>
      <c r="D21">
        <v>4.4000000000000004</v>
      </c>
      <c r="E21">
        <f t="shared" si="1"/>
        <v>-2.0888400000000007</v>
      </c>
      <c r="F21">
        <f t="shared" si="2"/>
        <v>-11.678704440000004</v>
      </c>
      <c r="G21">
        <f t="shared" si="3"/>
        <v>33.021295559999999</v>
      </c>
      <c r="H21">
        <f t="shared" si="4"/>
        <v>-2.6787044400000042</v>
      </c>
      <c r="I21">
        <f t="shared" si="5"/>
        <v>7.175457476875736</v>
      </c>
    </row>
    <row r="22" spans="1:10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1"/>
        <v>-2.4507400000000006</v>
      </c>
      <c r="F22">
        <f t="shared" si="2"/>
        <v>-13.702087340000004</v>
      </c>
      <c r="G22">
        <f t="shared" si="3"/>
        <v>36.497912659999997</v>
      </c>
      <c r="H22">
        <f t="shared" si="4"/>
        <v>1.9979126599999972</v>
      </c>
      <c r="I22">
        <f t="shared" si="5"/>
        <v>3.9916549969882644</v>
      </c>
    </row>
    <row r="23" spans="1:10" x14ac:dyDescent="0.2">
      <c r="A23">
        <v>48.7</v>
      </c>
      <c r="B23">
        <v>35.200000000000003</v>
      </c>
      <c r="C23">
        <f t="shared" si="0"/>
        <v>-13.5</v>
      </c>
      <c r="D23">
        <v>4.4000000000000004</v>
      </c>
      <c r="E23">
        <f t="shared" si="1"/>
        <v>-2.3520400000000006</v>
      </c>
      <c r="F23">
        <f t="shared" si="2"/>
        <v>-13.150255640000003</v>
      </c>
      <c r="G23">
        <f t="shared" si="3"/>
        <v>35.549744359999998</v>
      </c>
      <c r="H23">
        <f t="shared" si="4"/>
        <v>0.34974435999999542</v>
      </c>
      <c r="I23">
        <f t="shared" si="5"/>
        <v>0.1223211173518064</v>
      </c>
    </row>
    <row r="24" spans="1:10" x14ac:dyDescent="0.2">
      <c r="A24">
        <v>46.6</v>
      </c>
      <c r="B24">
        <v>38.299999999999997</v>
      </c>
      <c r="C24">
        <f t="shared" si="0"/>
        <v>-8.3000000000000043</v>
      </c>
      <c r="D24">
        <v>4.4000000000000004</v>
      </c>
      <c r="E24">
        <f t="shared" si="1"/>
        <v>-2.2138600000000004</v>
      </c>
      <c r="F24">
        <f t="shared" si="2"/>
        <v>-12.377691260000002</v>
      </c>
      <c r="G24">
        <f t="shared" si="3"/>
        <v>34.222308740000003</v>
      </c>
      <c r="H24">
        <f t="shared" si="4"/>
        <v>-4.0776912599999946</v>
      </c>
      <c r="I24">
        <f t="shared" si="5"/>
        <v>16.627566011880344</v>
      </c>
    </row>
    <row r="25" spans="1:10" x14ac:dyDescent="0.2">
      <c r="A25">
        <v>49</v>
      </c>
      <c r="B25">
        <v>46.1</v>
      </c>
      <c r="C25">
        <f t="shared" si="0"/>
        <v>-2.8999999999999986</v>
      </c>
      <c r="D25">
        <v>4.4000000000000004</v>
      </c>
      <c r="E25">
        <f t="shared" si="1"/>
        <v>-2.3717800000000002</v>
      </c>
      <c r="F25">
        <f t="shared" si="2"/>
        <v>-13.260621980000002</v>
      </c>
      <c r="G25">
        <f t="shared" si="3"/>
        <v>35.739378019999997</v>
      </c>
      <c r="H25">
        <f t="shared" si="4"/>
        <v>-10.360621980000005</v>
      </c>
      <c r="I25">
        <f t="shared" si="5"/>
        <v>107.34248781245923</v>
      </c>
      <c r="J25" s="1"/>
    </row>
    <row r="26" spans="1:10" x14ac:dyDescent="0.2">
      <c r="A26">
        <v>52.8</v>
      </c>
      <c r="B26">
        <v>33.4</v>
      </c>
      <c r="C26">
        <f t="shared" si="0"/>
        <v>-19.399999999999999</v>
      </c>
      <c r="D26">
        <v>4.4000000000000004</v>
      </c>
      <c r="E26">
        <f t="shared" si="1"/>
        <v>-2.62182</v>
      </c>
      <c r="F26">
        <f t="shared" si="2"/>
        <v>-14.658595620000002</v>
      </c>
      <c r="G26">
        <f t="shared" si="3"/>
        <v>38.141404379999997</v>
      </c>
      <c r="H26">
        <f t="shared" si="4"/>
        <v>4.7414043799999988</v>
      </c>
      <c r="I26">
        <f t="shared" si="5"/>
        <v>22.480915494683174</v>
      </c>
    </row>
    <row r="27" spans="1:10" x14ac:dyDescent="0.2">
      <c r="A27">
        <v>62.8</v>
      </c>
      <c r="B27">
        <v>33.5</v>
      </c>
      <c r="C27">
        <f t="shared" si="0"/>
        <v>-29.299999999999997</v>
      </c>
      <c r="D27">
        <v>4.4000000000000004</v>
      </c>
      <c r="E27">
        <f t="shared" si="1"/>
        <v>-3.27982</v>
      </c>
      <c r="F27">
        <f t="shared" si="2"/>
        <v>-18.337473620000001</v>
      </c>
      <c r="G27">
        <f t="shared" si="3"/>
        <v>44.46252638</v>
      </c>
      <c r="H27">
        <f t="shared" si="4"/>
        <v>10.96252638</v>
      </c>
      <c r="I27">
        <f t="shared" si="5"/>
        <v>120.1769846321959</v>
      </c>
    </row>
    <row r="28" spans="1:10" x14ac:dyDescent="0.2">
      <c r="A28">
        <v>40</v>
      </c>
      <c r="B28">
        <v>31</v>
      </c>
      <c r="C28">
        <f t="shared" si="0"/>
        <v>-9</v>
      </c>
      <c r="D28">
        <v>4.4000000000000004</v>
      </c>
      <c r="E28">
        <f t="shared" si="1"/>
        <v>-1.7795800000000002</v>
      </c>
      <c r="F28">
        <f t="shared" si="2"/>
        <v>-9.9496317800000007</v>
      </c>
      <c r="G28">
        <f t="shared" si="3"/>
        <v>30.050368219999999</v>
      </c>
      <c r="H28">
        <f t="shared" si="4"/>
        <v>-0.9496317800000007</v>
      </c>
      <c r="I28">
        <f t="shared" si="5"/>
        <v>0.90180051758596969</v>
      </c>
    </row>
    <row r="29" spans="1:10" x14ac:dyDescent="0.2">
      <c r="A29">
        <v>50.8</v>
      </c>
      <c r="B29">
        <v>35.1</v>
      </c>
      <c r="C29">
        <f t="shared" si="0"/>
        <v>-15.699999999999996</v>
      </c>
      <c r="D29">
        <v>4.4000000000000004</v>
      </c>
      <c r="E29">
        <f t="shared" si="1"/>
        <v>-2.4902200000000003</v>
      </c>
      <c r="F29">
        <f t="shared" si="2"/>
        <v>-13.922820020000001</v>
      </c>
      <c r="G29">
        <f t="shared" si="3"/>
        <v>36.877179979999994</v>
      </c>
      <c r="H29">
        <f t="shared" si="4"/>
        <v>1.7771799799999926</v>
      </c>
      <c r="I29">
        <f t="shared" si="5"/>
        <v>3.158368681312774</v>
      </c>
    </row>
    <row r="30" spans="1:10" x14ac:dyDescent="0.2">
      <c r="A30">
        <v>30.3</v>
      </c>
      <c r="B30">
        <v>24.2</v>
      </c>
      <c r="C30">
        <f t="shared" si="0"/>
        <v>-6.1000000000000014</v>
      </c>
      <c r="D30">
        <v>4.4000000000000004</v>
      </c>
      <c r="E30">
        <f t="shared" si="1"/>
        <v>-1.1413200000000006</v>
      </c>
      <c r="F30">
        <f t="shared" si="2"/>
        <v>-6.3811201200000029</v>
      </c>
      <c r="G30">
        <f t="shared" si="3"/>
        <v>23.918879879999999</v>
      </c>
      <c r="H30">
        <f t="shared" si="4"/>
        <v>-0.28112012000000064</v>
      </c>
      <c r="I30">
        <f t="shared" si="5"/>
        <v>7.9028521868814761E-2</v>
      </c>
    </row>
    <row r="31" spans="1:10" x14ac:dyDescent="0.2">
      <c r="A31">
        <v>46.3</v>
      </c>
      <c r="B31">
        <v>33.5</v>
      </c>
      <c r="C31">
        <f t="shared" si="0"/>
        <v>-12.799999999999997</v>
      </c>
      <c r="D31">
        <v>4.4000000000000004</v>
      </c>
      <c r="E31">
        <f t="shared" si="1"/>
        <v>-2.1941200000000003</v>
      </c>
      <c r="F31">
        <f t="shared" si="2"/>
        <v>-12.267324920000002</v>
      </c>
      <c r="G31">
        <f t="shared" si="3"/>
        <v>34.032675079999997</v>
      </c>
      <c r="H31">
        <f t="shared" si="4"/>
        <v>0.53267507999999708</v>
      </c>
      <c r="I31">
        <f t="shared" si="5"/>
        <v>0.28374274085300327</v>
      </c>
    </row>
    <row r="32" spans="1:10" x14ac:dyDescent="0.2">
      <c r="A32">
        <v>56.7</v>
      </c>
      <c r="B32">
        <v>35.799999999999997</v>
      </c>
      <c r="C32">
        <f t="shared" si="0"/>
        <v>-20.900000000000006</v>
      </c>
      <c r="D32">
        <v>4.4000000000000004</v>
      </c>
      <c r="E32">
        <f t="shared" si="1"/>
        <v>-2.8784400000000003</v>
      </c>
      <c r="F32">
        <f t="shared" si="2"/>
        <v>-16.093358040000002</v>
      </c>
      <c r="G32">
        <f t="shared" si="3"/>
        <v>40.606641960000005</v>
      </c>
      <c r="H32">
        <f t="shared" si="4"/>
        <v>4.8066419600000074</v>
      </c>
      <c r="I32">
        <f t="shared" si="5"/>
        <v>23.103806931632715</v>
      </c>
    </row>
    <row r="33" spans="1:9" x14ac:dyDescent="0.2">
      <c r="A33">
        <v>31.9</v>
      </c>
      <c r="B33">
        <v>22.9</v>
      </c>
      <c r="C33">
        <f t="shared" si="0"/>
        <v>-9</v>
      </c>
      <c r="D33">
        <v>4.4000000000000004</v>
      </c>
      <c r="E33">
        <f t="shared" si="1"/>
        <v>-1.2466000000000004</v>
      </c>
      <c r="F33">
        <f t="shared" si="2"/>
        <v>-6.9697406000000024</v>
      </c>
      <c r="G33">
        <f t="shared" si="3"/>
        <v>24.930259399999997</v>
      </c>
      <c r="H33">
        <f t="shared" si="4"/>
        <v>2.0302593999999985</v>
      </c>
      <c r="I33">
        <f t="shared" si="5"/>
        <v>4.1219532312883542</v>
      </c>
    </row>
    <row r="34" spans="1:9" x14ac:dyDescent="0.2">
      <c r="A34">
        <v>27.9</v>
      </c>
      <c r="B34">
        <v>19.100000000000001</v>
      </c>
      <c r="C34">
        <f t="shared" si="0"/>
        <v>-8.7999999999999972</v>
      </c>
      <c r="D34">
        <v>4.4000000000000004</v>
      </c>
      <c r="E34">
        <f t="shared" si="1"/>
        <v>-0.98340000000000027</v>
      </c>
      <c r="F34">
        <f t="shared" si="2"/>
        <v>-5.498189400000002</v>
      </c>
      <c r="G34">
        <f t="shared" si="3"/>
        <v>22.401810599999997</v>
      </c>
      <c r="H34">
        <f t="shared" si="4"/>
        <v>3.301810599999996</v>
      </c>
      <c r="I34">
        <f t="shared" si="5"/>
        <v>10.901953238272334</v>
      </c>
    </row>
    <row r="35" spans="1:9" x14ac:dyDescent="0.2">
      <c r="A35">
        <v>43.4</v>
      </c>
      <c r="B35">
        <v>27.8</v>
      </c>
      <c r="C35">
        <f t="shared" si="0"/>
        <v>-15.599999999999998</v>
      </c>
      <c r="D35">
        <v>4.4000000000000004</v>
      </c>
      <c r="E35">
        <f t="shared" si="1"/>
        <v>-2.0033000000000003</v>
      </c>
      <c r="F35">
        <f t="shared" si="2"/>
        <v>-11.200450300000002</v>
      </c>
      <c r="G35">
        <f t="shared" si="3"/>
        <v>32.199549699999999</v>
      </c>
      <c r="H35">
        <f t="shared" si="4"/>
        <v>4.3995496999999979</v>
      </c>
      <c r="I35">
        <f t="shared" si="5"/>
        <v>19.356037562770073</v>
      </c>
    </row>
    <row r="36" spans="1:9" x14ac:dyDescent="0.2">
      <c r="A36">
        <v>52</v>
      </c>
      <c r="B36">
        <v>45.8</v>
      </c>
      <c r="C36">
        <f t="shared" si="0"/>
        <v>-6.2000000000000028</v>
      </c>
      <c r="D36">
        <v>2.4</v>
      </c>
      <c r="E36">
        <f t="shared" si="1"/>
        <v>-1.14778</v>
      </c>
      <c r="F36">
        <f t="shared" si="2"/>
        <v>-6.4172379800000003</v>
      </c>
      <c r="G36">
        <f t="shared" si="3"/>
        <v>45.582762019999997</v>
      </c>
      <c r="H36">
        <f t="shared" si="4"/>
        <v>-0.21723798000000016</v>
      </c>
      <c r="I36">
        <f t="shared" si="5"/>
        <v>4.7192339954480474E-2</v>
      </c>
    </row>
    <row r="37" spans="1:9" x14ac:dyDescent="0.2">
      <c r="A37">
        <v>57</v>
      </c>
      <c r="B37">
        <v>52.5</v>
      </c>
      <c r="C37">
        <f t="shared" si="0"/>
        <v>-4.5</v>
      </c>
      <c r="D37">
        <v>2.4</v>
      </c>
      <c r="E37">
        <f t="shared" si="1"/>
        <v>-1.4767800000000002</v>
      </c>
      <c r="F37">
        <f t="shared" si="2"/>
        <v>-8.2566769800000017</v>
      </c>
      <c r="G37">
        <f t="shared" si="3"/>
        <v>48.743323019999998</v>
      </c>
      <c r="H37">
        <f t="shared" si="4"/>
        <v>-3.7566769800000017</v>
      </c>
      <c r="I37">
        <f t="shared" si="5"/>
        <v>14.112621932061934</v>
      </c>
    </row>
    <row r="38" spans="1:9" x14ac:dyDescent="0.2">
      <c r="A38">
        <v>54.6</v>
      </c>
      <c r="B38">
        <v>50</v>
      </c>
      <c r="C38">
        <f t="shared" si="0"/>
        <v>-4.6000000000000014</v>
      </c>
      <c r="D38">
        <v>2.4</v>
      </c>
      <c r="E38">
        <f t="shared" si="1"/>
        <v>-1.3188600000000004</v>
      </c>
      <c r="F38">
        <f t="shared" si="2"/>
        <v>-7.3737462600000026</v>
      </c>
      <c r="G38">
        <f t="shared" si="3"/>
        <v>47.226253739999997</v>
      </c>
      <c r="H38">
        <f t="shared" si="4"/>
        <v>-2.7737462600000029</v>
      </c>
      <c r="I38">
        <f t="shared" si="5"/>
        <v>7.6936683148640039</v>
      </c>
    </row>
    <row r="39" spans="1:9" x14ac:dyDescent="0.2">
      <c r="A39">
        <v>61.6</v>
      </c>
      <c r="B39">
        <v>51</v>
      </c>
      <c r="C39">
        <f t="shared" si="0"/>
        <v>-10.600000000000001</v>
      </c>
      <c r="D39">
        <v>2.4</v>
      </c>
      <c r="E39">
        <f t="shared" si="1"/>
        <v>-1.7794600000000003</v>
      </c>
      <c r="F39">
        <f t="shared" si="2"/>
        <v>-9.9489608600000015</v>
      </c>
      <c r="G39">
        <f t="shared" si="3"/>
        <v>51.651039140000002</v>
      </c>
      <c r="H39">
        <f t="shared" si="4"/>
        <v>0.65103914000000174</v>
      </c>
      <c r="I39">
        <f t="shared" si="5"/>
        <v>0.42385196181194185</v>
      </c>
    </row>
    <row r="40" spans="1:9" x14ac:dyDescent="0.2">
      <c r="A40">
        <v>56</v>
      </c>
      <c r="B40">
        <v>46</v>
      </c>
      <c r="C40">
        <f t="shared" si="0"/>
        <v>-10</v>
      </c>
      <c r="D40">
        <v>2.4</v>
      </c>
      <c r="E40">
        <f t="shared" si="1"/>
        <v>-1.4109800000000003</v>
      </c>
      <c r="F40">
        <f t="shared" si="2"/>
        <v>-7.8887891800000025</v>
      </c>
      <c r="G40">
        <f t="shared" si="3"/>
        <v>48.111210819999997</v>
      </c>
      <c r="H40">
        <f t="shared" si="4"/>
        <v>2.1112108199999966</v>
      </c>
      <c r="I40">
        <f t="shared" si="5"/>
        <v>4.457211126485058</v>
      </c>
    </row>
    <row r="41" spans="1:9" x14ac:dyDescent="0.2">
      <c r="A41">
        <v>60.2</v>
      </c>
      <c r="B41">
        <v>46</v>
      </c>
      <c r="C41">
        <f t="shared" si="0"/>
        <v>-14.200000000000003</v>
      </c>
      <c r="D41">
        <v>2.4</v>
      </c>
      <c r="E41">
        <f t="shared" si="1"/>
        <v>-1.6873400000000003</v>
      </c>
      <c r="F41">
        <f t="shared" si="2"/>
        <v>-9.4339179400000024</v>
      </c>
      <c r="G41">
        <f t="shared" si="3"/>
        <v>50.766082060000002</v>
      </c>
      <c r="H41">
        <f t="shared" si="4"/>
        <v>4.7660820600000022</v>
      </c>
      <c r="I41">
        <f t="shared" si="5"/>
        <v>22.715538202653864</v>
      </c>
    </row>
    <row r="42" spans="1:9" x14ac:dyDescent="0.2">
      <c r="A42">
        <v>60.8</v>
      </c>
      <c r="B42">
        <v>46.3</v>
      </c>
      <c r="C42">
        <f t="shared" si="0"/>
        <v>-14.5</v>
      </c>
      <c r="D42">
        <v>2.4</v>
      </c>
      <c r="E42">
        <f t="shared" si="1"/>
        <v>-1.72682</v>
      </c>
      <c r="F42">
        <f t="shared" si="2"/>
        <v>-9.65465062</v>
      </c>
      <c r="G42">
        <f t="shared" si="3"/>
        <v>51.145349379999999</v>
      </c>
      <c r="H42">
        <f t="shared" si="4"/>
        <v>4.8453493800000018</v>
      </c>
      <c r="I42">
        <f t="shared" si="5"/>
        <v>23.4774106142664</v>
      </c>
    </row>
    <row r="43" spans="1:9" x14ac:dyDescent="0.2">
      <c r="A43">
        <v>56.3</v>
      </c>
      <c r="B43">
        <v>49.7</v>
      </c>
      <c r="C43">
        <f t="shared" si="0"/>
        <v>-6.5999999999999943</v>
      </c>
      <c r="D43">
        <v>2.4</v>
      </c>
      <c r="E43">
        <f t="shared" si="1"/>
        <v>-1.43072</v>
      </c>
      <c r="F43">
        <f t="shared" si="2"/>
        <v>-7.9991555200000004</v>
      </c>
      <c r="G43">
        <f t="shared" si="3"/>
        <v>48.300844479999995</v>
      </c>
      <c r="H43">
        <f t="shared" si="4"/>
        <v>-1.3991555200000079</v>
      </c>
      <c r="I43">
        <f t="shared" si="5"/>
        <v>1.9576361691464925</v>
      </c>
    </row>
    <row r="44" spans="1:9" x14ac:dyDescent="0.2">
      <c r="A44">
        <v>37.799999999999997</v>
      </c>
      <c r="B44">
        <v>33.299999999999997</v>
      </c>
      <c r="C44">
        <f t="shared" si="0"/>
        <v>-4.5</v>
      </c>
      <c r="D44">
        <v>4.25</v>
      </c>
      <c r="E44">
        <f t="shared" si="1"/>
        <v>-1.5282149999999999</v>
      </c>
      <c r="F44">
        <f t="shared" si="2"/>
        <v>-8.5442500649999999</v>
      </c>
      <c r="G44">
        <f t="shared" si="3"/>
        <v>29.255749934999997</v>
      </c>
      <c r="H44">
        <f t="shared" si="4"/>
        <v>-4.0442500649999999</v>
      </c>
      <c r="I44">
        <f t="shared" si="5"/>
        <v>16.355958588252506</v>
      </c>
    </row>
    <row r="45" spans="1:9" x14ac:dyDescent="0.2">
      <c r="A45">
        <v>36.6</v>
      </c>
      <c r="B45">
        <v>29.3</v>
      </c>
      <c r="C45">
        <f t="shared" si="0"/>
        <v>-7.3000000000000007</v>
      </c>
      <c r="D45">
        <v>4.25</v>
      </c>
      <c r="E45">
        <f t="shared" si="1"/>
        <v>-1.449255</v>
      </c>
      <c r="F45">
        <f t="shared" si="2"/>
        <v>-8.1027847049999995</v>
      </c>
      <c r="G45">
        <f t="shared" si="3"/>
        <v>28.497215295000004</v>
      </c>
      <c r="H45">
        <f t="shared" si="4"/>
        <v>-0.80278470499999699</v>
      </c>
      <c r="I45">
        <f t="shared" si="5"/>
        <v>0.6444632825819322</v>
      </c>
    </row>
    <row r="46" spans="1:9" x14ac:dyDescent="0.2">
      <c r="A46">
        <v>47.8</v>
      </c>
      <c r="B46">
        <v>37.9</v>
      </c>
      <c r="C46">
        <f t="shared" si="0"/>
        <v>-9.8999999999999986</v>
      </c>
      <c r="D46">
        <v>4.25</v>
      </c>
      <c r="E46">
        <f t="shared" si="1"/>
        <v>-2.1862149999999998</v>
      </c>
      <c r="F46">
        <f t="shared" si="2"/>
        <v>-12.223128064999999</v>
      </c>
      <c r="G46">
        <f t="shared" si="3"/>
        <v>35.576871935</v>
      </c>
      <c r="H46">
        <f t="shared" si="4"/>
        <v>-2.3231280649999988</v>
      </c>
      <c r="I46">
        <f t="shared" si="5"/>
        <v>5.3969240063906385</v>
      </c>
    </row>
    <row r="47" spans="1:9" x14ac:dyDescent="0.2">
      <c r="A47">
        <v>41.9</v>
      </c>
      <c r="B47">
        <v>30.3</v>
      </c>
      <c r="C47">
        <f t="shared" si="0"/>
        <v>-11.599999999999998</v>
      </c>
      <c r="D47">
        <v>4.25</v>
      </c>
      <c r="E47">
        <f t="shared" si="1"/>
        <v>-1.7979949999999998</v>
      </c>
      <c r="F47">
        <f t="shared" si="2"/>
        <v>-10.052590044999999</v>
      </c>
      <c r="G47">
        <f t="shared" si="3"/>
        <v>31.847409955</v>
      </c>
      <c r="H47">
        <f t="shared" si="4"/>
        <v>1.5474099549999991</v>
      </c>
      <c r="I47">
        <f t="shared" si="5"/>
        <v>2.3944775688330995</v>
      </c>
    </row>
    <row r="48" spans="1:9" x14ac:dyDescent="0.2">
      <c r="A48">
        <v>47.1</v>
      </c>
      <c r="B48">
        <v>37.299999999999997</v>
      </c>
      <c r="C48">
        <f t="shared" si="0"/>
        <v>-9.8000000000000043</v>
      </c>
      <c r="D48">
        <v>4.25</v>
      </c>
      <c r="E48">
        <f t="shared" si="1"/>
        <v>-2.140155</v>
      </c>
      <c r="F48">
        <f t="shared" si="2"/>
        <v>-11.965606605000001</v>
      </c>
      <c r="G48">
        <f t="shared" si="3"/>
        <v>35.134393395000004</v>
      </c>
      <c r="H48">
        <f t="shared" si="4"/>
        <v>-2.1656066049999936</v>
      </c>
      <c r="I48">
        <f t="shared" si="5"/>
        <v>4.6898519676195978</v>
      </c>
    </row>
    <row r="49" spans="1:10" x14ac:dyDescent="0.2">
      <c r="A49">
        <v>53.06</v>
      </c>
      <c r="B49">
        <v>30.88</v>
      </c>
      <c r="C49">
        <f t="shared" si="0"/>
        <v>-22.180000000000003</v>
      </c>
      <c r="D49">
        <v>2.66</v>
      </c>
      <c r="E49">
        <f t="shared" si="1"/>
        <v>-1.4023100000000004</v>
      </c>
      <c r="F49">
        <f t="shared" si="2"/>
        <v>-7.8403152100000026</v>
      </c>
      <c r="G49">
        <f t="shared" si="3"/>
        <v>45.219684790000002</v>
      </c>
      <c r="H49">
        <f t="shared" si="4"/>
        <v>14.339684790000003</v>
      </c>
      <c r="I49">
        <f t="shared" si="5"/>
        <v>205.62655987655745</v>
      </c>
      <c r="J49" s="1"/>
    </row>
    <row r="50" spans="1:10" x14ac:dyDescent="0.2">
      <c r="A50">
        <v>44.41</v>
      </c>
      <c r="B50">
        <v>36.6</v>
      </c>
      <c r="C50">
        <f t="shared" si="0"/>
        <v>-7.8099999999999952</v>
      </c>
      <c r="D50">
        <v>2.66</v>
      </c>
      <c r="E50">
        <f t="shared" si="1"/>
        <v>-0.83314000000000021</v>
      </c>
      <c r="F50">
        <f t="shared" si="2"/>
        <v>-4.6580857400000015</v>
      </c>
      <c r="G50">
        <f t="shared" si="3"/>
        <v>39.751914259999992</v>
      </c>
      <c r="H50">
        <f t="shared" si="4"/>
        <v>3.151914259999991</v>
      </c>
      <c r="I50">
        <f t="shared" si="5"/>
        <v>9.9345635023912902</v>
      </c>
    </row>
    <row r="51" spans="1:10" x14ac:dyDescent="0.2">
      <c r="A51">
        <v>30.64</v>
      </c>
      <c r="B51">
        <v>32.950000000000003</v>
      </c>
      <c r="C51">
        <f t="shared" si="0"/>
        <v>2.3100000000000023</v>
      </c>
      <c r="D51">
        <v>2.66</v>
      </c>
      <c r="E51">
        <f t="shared" si="1"/>
        <v>7.292599999999938E-2</v>
      </c>
      <c r="F51">
        <f t="shared" si="2"/>
        <v>0.40772926599999654</v>
      </c>
      <c r="G51">
        <f t="shared" si="3"/>
        <v>31.047729265999997</v>
      </c>
      <c r="H51">
        <f t="shared" si="4"/>
        <v>-1.9022707340000053</v>
      </c>
      <c r="I51">
        <f t="shared" si="5"/>
        <v>3.6186339454329191</v>
      </c>
    </row>
    <row r="52" spans="1:10" x14ac:dyDescent="0.2">
      <c r="A52">
        <v>46.2</v>
      </c>
      <c r="B52">
        <v>39.51</v>
      </c>
      <c r="C52">
        <f t="shared" si="0"/>
        <v>-6.6900000000000048</v>
      </c>
      <c r="D52">
        <v>2.66</v>
      </c>
      <c r="E52">
        <f t="shared" si="1"/>
        <v>-0.95092200000000071</v>
      </c>
      <c r="F52">
        <f t="shared" si="2"/>
        <v>-5.3166049020000044</v>
      </c>
      <c r="G52">
        <f t="shared" si="3"/>
        <v>40.883395098000001</v>
      </c>
      <c r="H52">
        <f t="shared" si="4"/>
        <v>1.3733950980000031</v>
      </c>
      <c r="I52">
        <f t="shared" si="5"/>
        <v>1.8862140952104383</v>
      </c>
    </row>
    <row r="53" spans="1:10" x14ac:dyDescent="0.2">
      <c r="A53">
        <v>43.64</v>
      </c>
      <c r="B53">
        <v>40.85</v>
      </c>
      <c r="C53">
        <f t="shared" si="0"/>
        <v>-2.7899999999999991</v>
      </c>
      <c r="D53">
        <v>2.66</v>
      </c>
      <c r="E53">
        <f t="shared" si="1"/>
        <v>-0.78247400000000056</v>
      </c>
      <c r="F53">
        <f t="shared" si="2"/>
        <v>-4.3748121340000035</v>
      </c>
      <c r="G53">
        <f t="shared" si="3"/>
        <v>39.265187865999998</v>
      </c>
      <c r="H53">
        <f t="shared" si="4"/>
        <v>-1.5848121340000034</v>
      </c>
      <c r="I53">
        <f t="shared" si="5"/>
        <v>2.5116295000736448</v>
      </c>
    </row>
    <row r="54" spans="1:10" x14ac:dyDescent="0.2">
      <c r="A54">
        <v>48.61</v>
      </c>
      <c r="B54">
        <v>45.24</v>
      </c>
      <c r="C54">
        <f t="shared" si="0"/>
        <v>-3.3699999999999974</v>
      </c>
      <c r="D54">
        <v>2.66</v>
      </c>
      <c r="E54">
        <f t="shared" si="1"/>
        <v>-1.1095000000000002</v>
      </c>
      <c r="F54">
        <f t="shared" si="2"/>
        <v>-6.2032145000000014</v>
      </c>
      <c r="G54">
        <f t="shared" si="3"/>
        <v>42.406785499999998</v>
      </c>
      <c r="H54">
        <f t="shared" si="4"/>
        <v>-2.833214500000004</v>
      </c>
      <c r="I54">
        <f t="shared" si="5"/>
        <v>8.0271044030102718</v>
      </c>
    </row>
    <row r="55" spans="1:10" x14ac:dyDescent="0.2">
      <c r="A55">
        <v>43.32</v>
      </c>
      <c r="B55">
        <v>42.78</v>
      </c>
      <c r="C55">
        <f t="shared" si="0"/>
        <v>-0.53999999999999915</v>
      </c>
      <c r="D55">
        <v>2.66</v>
      </c>
      <c r="E55">
        <f t="shared" si="1"/>
        <v>-0.76141800000000037</v>
      </c>
      <c r="F55">
        <f t="shared" si="2"/>
        <v>-4.2570880380000018</v>
      </c>
      <c r="G55">
        <f t="shared" si="3"/>
        <v>39.062911962000001</v>
      </c>
      <c r="H55">
        <f t="shared" si="4"/>
        <v>-3.717088038</v>
      </c>
      <c r="I55">
        <f t="shared" si="5"/>
        <v>13.816743482242689</v>
      </c>
    </row>
    <row r="56" spans="1:10" x14ac:dyDescent="0.2">
      <c r="A56">
        <v>38.6</v>
      </c>
      <c r="B56">
        <v>33.299999999999997</v>
      </c>
      <c r="C56">
        <f t="shared" si="0"/>
        <v>-5.3000000000000043</v>
      </c>
      <c r="D56">
        <v>2.66</v>
      </c>
      <c r="E56">
        <f t="shared" si="1"/>
        <v>-0.45084200000000063</v>
      </c>
      <c r="F56">
        <f t="shared" si="2"/>
        <v>-2.5206576220000034</v>
      </c>
      <c r="G56">
        <f t="shared" si="3"/>
        <v>36.079342378</v>
      </c>
      <c r="H56">
        <f t="shared" si="4"/>
        <v>2.7793423780000026</v>
      </c>
      <c r="I56">
        <f t="shared" si="5"/>
        <v>7.7247440541467096</v>
      </c>
    </row>
    <row r="57" spans="1:10" x14ac:dyDescent="0.2">
      <c r="A57">
        <v>51</v>
      </c>
      <c r="B57">
        <v>47.5</v>
      </c>
      <c r="C57">
        <f t="shared" si="0"/>
        <v>-3.5</v>
      </c>
      <c r="D57">
        <v>2.66</v>
      </c>
      <c r="E57">
        <f t="shared" si="1"/>
        <v>-1.2667620000000004</v>
      </c>
      <c r="F57">
        <f t="shared" si="2"/>
        <v>-7.0824663420000027</v>
      </c>
      <c r="G57">
        <f t="shared" si="3"/>
        <v>43.917533657999996</v>
      </c>
      <c r="H57">
        <f t="shared" si="4"/>
        <v>-3.5824663420000036</v>
      </c>
      <c r="I57">
        <f t="shared" si="5"/>
        <v>12.834065091562886</v>
      </c>
    </row>
    <row r="58" spans="1:10" x14ac:dyDescent="0.2">
      <c r="A58">
        <v>34.200000000000003</v>
      </c>
      <c r="B58">
        <v>32.700000000000003</v>
      </c>
      <c r="C58">
        <f t="shared" si="0"/>
        <v>-1.5</v>
      </c>
      <c r="D58">
        <v>2.66</v>
      </c>
      <c r="E58">
        <f t="shared" si="1"/>
        <v>-0.16132200000000063</v>
      </c>
      <c r="F58">
        <f t="shared" si="2"/>
        <v>-0.90195130200000351</v>
      </c>
      <c r="G58">
        <f t="shared" si="3"/>
        <v>33.298048698000002</v>
      </c>
      <c r="H58">
        <f t="shared" si="4"/>
        <v>0.59804869799999949</v>
      </c>
      <c r="I58">
        <f t="shared" si="5"/>
        <v>0.35766224517949458</v>
      </c>
    </row>
    <row r="59" spans="1:10" x14ac:dyDescent="0.2">
      <c r="A59">
        <v>50.3</v>
      </c>
      <c r="B59">
        <v>48.9</v>
      </c>
      <c r="C59">
        <f t="shared" si="0"/>
        <v>-1.3999999999999986</v>
      </c>
      <c r="D59">
        <v>2.66</v>
      </c>
      <c r="E59">
        <f t="shared" si="1"/>
        <v>-1.2207020000000002</v>
      </c>
      <c r="F59">
        <f t="shared" si="2"/>
        <v>-6.8249448820000014</v>
      </c>
      <c r="G59">
        <f t="shared" si="3"/>
        <v>43.475055117999993</v>
      </c>
      <c r="H59">
        <f t="shared" si="4"/>
        <v>-5.4249448820000055</v>
      </c>
      <c r="I59">
        <f t="shared" si="5"/>
        <v>29.430026972738052</v>
      </c>
    </row>
    <row r="60" spans="1:10" x14ac:dyDescent="0.2">
      <c r="A60">
        <v>39.1</v>
      </c>
      <c r="B60">
        <v>39.1</v>
      </c>
      <c r="C60">
        <f t="shared" si="0"/>
        <v>0</v>
      </c>
      <c r="D60">
        <v>2.66</v>
      </c>
      <c r="E60">
        <f t="shared" si="1"/>
        <v>-0.48374200000000034</v>
      </c>
      <c r="F60">
        <f t="shared" si="2"/>
        <v>-2.7046015220000021</v>
      </c>
      <c r="G60">
        <f t="shared" si="3"/>
        <v>36.395398477999997</v>
      </c>
      <c r="H60">
        <f t="shared" si="4"/>
        <v>-2.7046015220000044</v>
      </c>
      <c r="I60">
        <f t="shared" si="5"/>
        <v>7.3148693928047397</v>
      </c>
    </row>
    <row r="61" spans="1:10" x14ac:dyDescent="0.2">
      <c r="A61">
        <v>31.3</v>
      </c>
      <c r="B61">
        <v>29.2</v>
      </c>
      <c r="C61">
        <f t="shared" si="0"/>
        <v>-2.1000000000000014</v>
      </c>
      <c r="D61">
        <v>2.66</v>
      </c>
      <c r="E61">
        <f t="shared" si="1"/>
        <v>2.9497999999999358E-2</v>
      </c>
      <c r="F61">
        <f t="shared" si="2"/>
        <v>0.1649233179999964</v>
      </c>
      <c r="G61">
        <f t="shared" si="3"/>
        <v>31.464923317999997</v>
      </c>
      <c r="H61">
        <f t="shared" si="4"/>
        <v>2.2649233179999975</v>
      </c>
      <c r="I61">
        <f t="shared" si="5"/>
        <v>5.129877636420118</v>
      </c>
    </row>
    <row r="62" spans="1:10" x14ac:dyDescent="0.2">
      <c r="A62">
        <v>31.9</v>
      </c>
      <c r="B62">
        <v>28</v>
      </c>
      <c r="C62">
        <f t="shared" si="0"/>
        <v>-3.8999999999999986</v>
      </c>
      <c r="D62">
        <v>2.66</v>
      </c>
      <c r="E62">
        <f t="shared" si="1"/>
        <v>-9.9820000000003795E-3</v>
      </c>
      <c r="F62">
        <f t="shared" si="2"/>
        <v>-5.5809362000002125E-2</v>
      </c>
      <c r="G62">
        <f t="shared" si="3"/>
        <v>31.844190637999997</v>
      </c>
      <c r="H62">
        <f t="shared" si="4"/>
        <v>3.8441906379999971</v>
      </c>
      <c r="I62">
        <f t="shared" si="5"/>
        <v>14.777801661286825</v>
      </c>
    </row>
    <row r="63" spans="1:10" x14ac:dyDescent="0.2">
      <c r="A63">
        <v>55.2</v>
      </c>
      <c r="B63">
        <v>48.3</v>
      </c>
      <c r="C63">
        <f t="shared" si="0"/>
        <v>-6.9000000000000057</v>
      </c>
      <c r="D63">
        <v>2.66</v>
      </c>
      <c r="E63">
        <f t="shared" si="1"/>
        <v>-1.5431220000000003</v>
      </c>
      <c r="F63">
        <f t="shared" si="2"/>
        <v>-8.6275951020000026</v>
      </c>
      <c r="G63">
        <f t="shared" si="3"/>
        <v>46.572404898000002</v>
      </c>
      <c r="H63">
        <f t="shared" si="4"/>
        <v>-1.7275951019999951</v>
      </c>
      <c r="I63">
        <f t="shared" si="5"/>
        <v>2.9845848364543737</v>
      </c>
    </row>
    <row r="64" spans="1:10" x14ac:dyDescent="0.2">
      <c r="A64">
        <v>34.700000000000003</v>
      </c>
      <c r="B64">
        <v>29.6</v>
      </c>
      <c r="C64">
        <f t="shared" si="0"/>
        <v>-5.1000000000000014</v>
      </c>
      <c r="D64">
        <v>2.66</v>
      </c>
      <c r="E64">
        <f t="shared" si="1"/>
        <v>-0.19422200000000078</v>
      </c>
      <c r="F64">
        <f t="shared" si="2"/>
        <v>-1.0858952020000043</v>
      </c>
      <c r="G64">
        <f t="shared" si="3"/>
        <v>33.614104798</v>
      </c>
      <c r="H64">
        <f t="shared" si="4"/>
        <v>4.0141047979999982</v>
      </c>
      <c r="I64">
        <f t="shared" si="5"/>
        <v>16.113037329326605</v>
      </c>
    </row>
    <row r="65" spans="1:9" x14ac:dyDescent="0.2">
      <c r="A65">
        <v>40.799999999999997</v>
      </c>
      <c r="B65">
        <v>40.799999999999997</v>
      </c>
      <c r="C65">
        <f t="shared" si="0"/>
        <v>0</v>
      </c>
      <c r="D65">
        <v>2.66</v>
      </c>
      <c r="E65">
        <f t="shared" si="1"/>
        <v>-0.59560200000000041</v>
      </c>
      <c r="F65">
        <f t="shared" si="2"/>
        <v>-3.3300107820000022</v>
      </c>
      <c r="G65">
        <f t="shared" si="3"/>
        <v>37.469989217999995</v>
      </c>
      <c r="H65">
        <f t="shared" si="4"/>
        <v>-3.3300107820000022</v>
      </c>
      <c r="I65">
        <f t="shared" si="5"/>
        <v>11.088971808236266</v>
      </c>
    </row>
    <row r="66" spans="1:9" x14ac:dyDescent="0.2">
      <c r="A66">
        <v>45.4</v>
      </c>
      <c r="B66">
        <v>39.4</v>
      </c>
      <c r="C66">
        <f t="shared" si="0"/>
        <v>-6</v>
      </c>
      <c r="D66">
        <v>2.66</v>
      </c>
      <c r="E66">
        <f t="shared" si="1"/>
        <v>-0.89828200000000047</v>
      </c>
      <c r="F66">
        <f t="shared" si="2"/>
        <v>-5.0222946620000029</v>
      </c>
      <c r="G66">
        <f t="shared" si="3"/>
        <v>40.377705337999998</v>
      </c>
      <c r="H66">
        <f t="shared" si="4"/>
        <v>0.97770533799999981</v>
      </c>
      <c r="I66">
        <f t="shared" si="5"/>
        <v>0.95590772795369383</v>
      </c>
    </row>
    <row r="67" spans="1:9" x14ac:dyDescent="0.2">
      <c r="A67">
        <v>31.7</v>
      </c>
      <c r="B67">
        <v>31.7</v>
      </c>
      <c r="C67">
        <f t="shared" ref="C67:C75" si="6">B67-A67</f>
        <v>0</v>
      </c>
      <c r="D67">
        <v>2.66</v>
      </c>
      <c r="E67">
        <f t="shared" ref="E67:E75" si="7">3.9795-0.7107*D67-0.0658*A67</f>
        <v>3.1779999999996811E-3</v>
      </c>
      <c r="F67">
        <f t="shared" ref="F67:F75" si="8">E67*5.591</f>
        <v>1.7768197999998219E-2</v>
      </c>
      <c r="G67">
        <f t="shared" ref="G67:G75" si="9">A67+F67</f>
        <v>31.717768197999998</v>
      </c>
      <c r="H67">
        <f t="shared" ref="H67:H75" si="10">G67-B67</f>
        <v>1.7768197999998847E-2</v>
      </c>
      <c r="I67">
        <f t="shared" ref="I67:I75" si="11">H67*H67</f>
        <v>3.1570886016716302E-4</v>
      </c>
    </row>
    <row r="68" spans="1:9" x14ac:dyDescent="0.2">
      <c r="A68">
        <v>55.6</v>
      </c>
      <c r="B68">
        <v>40.5</v>
      </c>
      <c r="C68">
        <f t="shared" si="6"/>
        <v>-15.100000000000001</v>
      </c>
      <c r="D68">
        <v>2.66</v>
      </c>
      <c r="E68">
        <f t="shared" si="7"/>
        <v>-1.5694420000000004</v>
      </c>
      <c r="F68">
        <f t="shared" si="8"/>
        <v>-8.7747502220000033</v>
      </c>
      <c r="G68">
        <f t="shared" si="9"/>
        <v>46.825249778</v>
      </c>
      <c r="H68">
        <f t="shared" si="10"/>
        <v>6.3252497779999999</v>
      </c>
      <c r="I68">
        <f t="shared" si="11"/>
        <v>40.008784754089049</v>
      </c>
    </row>
    <row r="69" spans="1:9" x14ac:dyDescent="0.2">
      <c r="A69">
        <v>45.2</v>
      </c>
      <c r="B69">
        <v>36.799999999999997</v>
      </c>
      <c r="C69">
        <f t="shared" si="6"/>
        <v>-8.4000000000000057</v>
      </c>
      <c r="D69">
        <v>2.66</v>
      </c>
      <c r="E69">
        <f t="shared" si="7"/>
        <v>-0.88512200000000041</v>
      </c>
      <c r="F69">
        <f t="shared" si="8"/>
        <v>-4.9487171020000025</v>
      </c>
      <c r="G69">
        <f t="shared" si="9"/>
        <v>40.251282897999999</v>
      </c>
      <c r="H69">
        <f t="shared" si="10"/>
        <v>3.4512828980000023</v>
      </c>
      <c r="I69">
        <f t="shared" si="11"/>
        <v>11.911353642027294</v>
      </c>
    </row>
    <row r="70" spans="1:9" x14ac:dyDescent="0.2">
      <c r="A70">
        <v>50</v>
      </c>
      <c r="B70">
        <v>46.5</v>
      </c>
      <c r="C70">
        <f t="shared" si="6"/>
        <v>-3.5</v>
      </c>
      <c r="D70">
        <v>2.66</v>
      </c>
      <c r="E70">
        <f t="shared" si="7"/>
        <v>-1.2009620000000005</v>
      </c>
      <c r="F70">
        <f t="shared" si="8"/>
        <v>-6.7145785420000035</v>
      </c>
      <c r="G70">
        <f t="shared" si="9"/>
        <v>43.285421457999995</v>
      </c>
      <c r="H70">
        <f t="shared" si="10"/>
        <v>-3.2145785420000053</v>
      </c>
      <c r="I70">
        <f t="shared" si="11"/>
        <v>10.333515202686879</v>
      </c>
    </row>
    <row r="71" spans="1:9" x14ac:dyDescent="0.2">
      <c r="A71">
        <v>41.3</v>
      </c>
      <c r="B71">
        <v>33.6</v>
      </c>
      <c r="C71">
        <f t="shared" si="6"/>
        <v>-7.6999999999999957</v>
      </c>
      <c r="D71">
        <v>2.66</v>
      </c>
      <c r="E71">
        <f t="shared" si="7"/>
        <v>-0.62850200000000012</v>
      </c>
      <c r="F71">
        <f t="shared" si="8"/>
        <v>-3.5139546820000009</v>
      </c>
      <c r="G71">
        <f t="shared" si="9"/>
        <v>37.786045317999999</v>
      </c>
      <c r="H71">
        <f t="shared" si="10"/>
        <v>4.1860453179999979</v>
      </c>
      <c r="I71">
        <f t="shared" si="11"/>
        <v>17.522975404349705</v>
      </c>
    </row>
    <row r="72" spans="1:9" x14ac:dyDescent="0.2">
      <c r="A72">
        <v>46.2</v>
      </c>
      <c r="B72">
        <v>39.200000000000003</v>
      </c>
      <c r="C72">
        <f t="shared" si="6"/>
        <v>-7</v>
      </c>
      <c r="D72">
        <v>2.66</v>
      </c>
      <c r="E72">
        <f t="shared" si="7"/>
        <v>-0.95092200000000071</v>
      </c>
      <c r="F72">
        <f t="shared" si="8"/>
        <v>-5.3166049020000044</v>
      </c>
      <c r="G72">
        <f t="shared" si="9"/>
        <v>40.883395098000001</v>
      </c>
      <c r="H72">
        <f t="shared" si="10"/>
        <v>1.6833950979999983</v>
      </c>
      <c r="I72">
        <f t="shared" si="11"/>
        <v>2.8338190559704239</v>
      </c>
    </row>
    <row r="73" spans="1:9" x14ac:dyDescent="0.2">
      <c r="A73">
        <v>40.799999999999997</v>
      </c>
      <c r="B73">
        <v>40.799999999999997</v>
      </c>
      <c r="C73">
        <f t="shared" si="6"/>
        <v>0</v>
      </c>
      <c r="D73">
        <v>2.66</v>
      </c>
      <c r="E73">
        <f t="shared" si="7"/>
        <v>-0.59560200000000041</v>
      </c>
      <c r="F73">
        <f t="shared" si="8"/>
        <v>-3.3300107820000022</v>
      </c>
      <c r="G73">
        <f t="shared" si="9"/>
        <v>37.469989217999995</v>
      </c>
      <c r="H73">
        <f t="shared" si="10"/>
        <v>-3.3300107820000022</v>
      </c>
      <c r="I73">
        <f t="shared" si="11"/>
        <v>11.088971808236266</v>
      </c>
    </row>
    <row r="74" spans="1:9" x14ac:dyDescent="0.2">
      <c r="A74">
        <v>44</v>
      </c>
      <c r="B74">
        <v>44</v>
      </c>
      <c r="C74">
        <f t="shared" si="6"/>
        <v>0</v>
      </c>
      <c r="D74">
        <v>2.66</v>
      </c>
      <c r="E74">
        <f t="shared" si="7"/>
        <v>-0.80616200000000049</v>
      </c>
      <c r="F74">
        <f t="shared" si="8"/>
        <v>-4.5072517420000029</v>
      </c>
      <c r="G74">
        <f t="shared" si="9"/>
        <v>39.492748257999999</v>
      </c>
      <c r="H74">
        <f t="shared" si="10"/>
        <v>-4.5072517420000011</v>
      </c>
      <c r="I74">
        <f t="shared" si="11"/>
        <v>20.315318265762045</v>
      </c>
    </row>
    <row r="75" spans="1:9" x14ac:dyDescent="0.2">
      <c r="A75">
        <v>52.1</v>
      </c>
      <c r="B75">
        <v>48.5</v>
      </c>
      <c r="C75">
        <f t="shared" si="6"/>
        <v>-3.6000000000000014</v>
      </c>
      <c r="D75">
        <v>2.66</v>
      </c>
      <c r="E75">
        <f t="shared" si="7"/>
        <v>-1.3391420000000003</v>
      </c>
      <c r="F75">
        <f t="shared" si="8"/>
        <v>-7.4871429220000021</v>
      </c>
      <c r="G75">
        <f t="shared" si="9"/>
        <v>44.612857077999998</v>
      </c>
      <c r="H75">
        <f t="shared" si="10"/>
        <v>-3.8871429220000024</v>
      </c>
      <c r="I75">
        <f t="shared" si="11"/>
        <v>15.109880096054717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1056.5738703988886</v>
      </c>
    </row>
    <row r="79" spans="1:9" x14ac:dyDescent="0.2">
      <c r="A79">
        <f>AVERAGE(A2:A75)</f>
        <v>46.839999999999989</v>
      </c>
      <c r="B79">
        <f t="shared" ref="B79:E79" si="12">AVERAGE(B2:B75)</f>
        <v>38.617297297297299</v>
      </c>
      <c r="D79">
        <f t="shared" si="12"/>
        <v>3.2625675675675678</v>
      </c>
      <c r="E79">
        <f t="shared" si="12"/>
        <v>-1.4212787702702705</v>
      </c>
      <c r="F79">
        <f>AVERAGE(F2:F75)</f>
        <v>-7.9463696045810828</v>
      </c>
      <c r="H79" s="1" t="s">
        <v>6</v>
      </c>
      <c r="I79">
        <f>COUNT(I2:I75)</f>
        <v>74</v>
      </c>
    </row>
    <row r="80" spans="1:9" x14ac:dyDescent="0.2">
      <c r="H80" s="1" t="s">
        <v>7</v>
      </c>
      <c r="I80">
        <f>I78/(I79-2)</f>
        <v>14.674637088873453</v>
      </c>
    </row>
    <row r="81" spans="8:9" x14ac:dyDescent="0.2">
      <c r="H81" s="1" t="s">
        <v>8</v>
      </c>
      <c r="I81">
        <f>SQRT(I80)</f>
        <v>3.8307488939988552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M43"/>
  <sheetViews>
    <sheetView workbookViewId="0">
      <selection activeCell="E2" sqref="E2:E43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1.9019+0.1606*A2-0.0277*B2-0.0165*(A2*B2)</f>
        <v>0.93240000000000001</v>
      </c>
      <c r="E2">
        <f>D2*5.591</f>
        <v>5.2130483999999999</v>
      </c>
      <c r="F2">
        <f>E2+B2</f>
        <v>40.213048399999998</v>
      </c>
    </row>
    <row r="3" spans="1:13" x14ac:dyDescent="0.2">
      <c r="A3">
        <v>1</v>
      </c>
      <c r="B3">
        <v>35</v>
      </c>
      <c r="D3">
        <f t="shared" ref="D3:D43" si="0">1.9019+0.1606*A3-0.0277*B3-0.0165*(A3*B3)</f>
        <v>0.51549999999999996</v>
      </c>
      <c r="E3">
        <f t="shared" ref="E3:E43" si="1">D3*5.591</f>
        <v>2.8821604999999999</v>
      </c>
      <c r="F3">
        <f>E3+B3</f>
        <v>37.882160499999998</v>
      </c>
    </row>
    <row r="4" spans="1:13" x14ac:dyDescent="0.2">
      <c r="A4">
        <v>2</v>
      </c>
      <c r="B4">
        <v>35</v>
      </c>
      <c r="D4">
        <f t="shared" si="0"/>
        <v>9.8600000000000021E-2</v>
      </c>
      <c r="E4">
        <f t="shared" si="1"/>
        <v>0.55127260000000011</v>
      </c>
      <c r="F4">
        <f t="shared" ref="F4:F42" si="2">E4+B4</f>
        <v>35.551272599999997</v>
      </c>
    </row>
    <row r="5" spans="1:13" x14ac:dyDescent="0.2">
      <c r="A5">
        <v>3</v>
      </c>
      <c r="B5">
        <v>35</v>
      </c>
      <c r="D5">
        <f t="shared" si="0"/>
        <v>-0.31830000000000003</v>
      </c>
      <c r="E5">
        <f t="shared" si="1"/>
        <v>-1.7796153000000001</v>
      </c>
      <c r="F5">
        <f t="shared" si="2"/>
        <v>33.220384699999997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-0.7352000000000003</v>
      </c>
      <c r="E6">
        <f t="shared" si="1"/>
        <v>-4.1105032000000019</v>
      </c>
      <c r="F6">
        <f t="shared" si="2"/>
        <v>30.889496799999996</v>
      </c>
      <c r="H6" s="1"/>
    </row>
    <row r="7" spans="1:13" x14ac:dyDescent="0.2">
      <c r="A7">
        <v>5</v>
      </c>
      <c r="B7">
        <v>35</v>
      </c>
      <c r="D7">
        <f t="shared" si="0"/>
        <v>-1.1521000000000003</v>
      </c>
      <c r="E7">
        <f t="shared" si="1"/>
        <v>-6.4413911000000024</v>
      </c>
      <c r="F7">
        <f t="shared" si="2"/>
        <v>28.558608899999996</v>
      </c>
      <c r="H7" s="1"/>
    </row>
    <row r="8" spans="1:13" x14ac:dyDescent="0.2">
      <c r="A8">
        <v>6</v>
      </c>
      <c r="B8">
        <v>35</v>
      </c>
      <c r="D8">
        <f t="shared" si="0"/>
        <v>-1.5690000000000004</v>
      </c>
      <c r="E8">
        <f t="shared" si="1"/>
        <v>-8.7722790000000028</v>
      </c>
      <c r="F8">
        <f t="shared" ref="F8" si="3">E8+B8</f>
        <v>26.227720999999995</v>
      </c>
      <c r="H8" s="1"/>
    </row>
    <row r="9" spans="1:13" x14ac:dyDescent="0.2">
      <c r="A9">
        <v>0</v>
      </c>
      <c r="B9">
        <v>45</v>
      </c>
      <c r="D9">
        <f t="shared" si="0"/>
        <v>0.65539999999999998</v>
      </c>
      <c r="E9">
        <f t="shared" si="1"/>
        <v>3.6643414000000001</v>
      </c>
      <c r="F9">
        <f t="shared" si="2"/>
        <v>48.664341399999998</v>
      </c>
      <c r="H9" s="1"/>
    </row>
    <row r="10" spans="1:13" x14ac:dyDescent="0.2">
      <c r="A10">
        <v>1</v>
      </c>
      <c r="B10">
        <v>45</v>
      </c>
      <c r="D10">
        <f t="shared" si="0"/>
        <v>7.350000000000001E-2</v>
      </c>
      <c r="E10">
        <f t="shared" si="1"/>
        <v>0.4109385000000001</v>
      </c>
      <c r="F10">
        <f t="shared" si="2"/>
        <v>45.4109385</v>
      </c>
      <c r="H10" s="1"/>
    </row>
    <row r="11" spans="1:13" x14ac:dyDescent="0.2">
      <c r="A11">
        <v>2</v>
      </c>
      <c r="B11">
        <v>45</v>
      </c>
      <c r="D11">
        <f t="shared" si="0"/>
        <v>-0.50839999999999996</v>
      </c>
      <c r="E11">
        <f t="shared" si="1"/>
        <v>-2.8424643999999999</v>
      </c>
      <c r="F11">
        <f t="shared" si="2"/>
        <v>42.157535600000003</v>
      </c>
      <c r="H11" s="1"/>
    </row>
    <row r="12" spans="1:13" x14ac:dyDescent="0.2">
      <c r="A12">
        <v>3</v>
      </c>
      <c r="B12">
        <v>45</v>
      </c>
      <c r="D12">
        <f t="shared" si="0"/>
        <v>-1.0902999999999998</v>
      </c>
      <c r="E12">
        <f t="shared" si="1"/>
        <v>-6.0958672999999992</v>
      </c>
      <c r="F12">
        <f t="shared" si="2"/>
        <v>38.904132699999998</v>
      </c>
      <c r="H12" s="1"/>
    </row>
    <row r="13" spans="1:13" x14ac:dyDescent="0.2">
      <c r="A13">
        <v>4</v>
      </c>
      <c r="B13">
        <v>45</v>
      </c>
      <c r="D13">
        <f t="shared" si="0"/>
        <v>-1.6722000000000004</v>
      </c>
      <c r="E13">
        <f t="shared" si="1"/>
        <v>-9.349270200000003</v>
      </c>
      <c r="F13">
        <f t="shared" si="2"/>
        <v>35.650729799999993</v>
      </c>
    </row>
    <row r="14" spans="1:13" x14ac:dyDescent="0.2">
      <c r="A14">
        <v>5</v>
      </c>
      <c r="B14">
        <v>45</v>
      </c>
      <c r="D14">
        <f t="shared" si="0"/>
        <v>-2.2541000000000002</v>
      </c>
      <c r="E14">
        <f t="shared" si="1"/>
        <v>-12.602673100000002</v>
      </c>
      <c r="F14">
        <f t="shared" si="2"/>
        <v>32.397326899999996</v>
      </c>
    </row>
    <row r="15" spans="1:13" x14ac:dyDescent="0.2">
      <c r="A15">
        <v>6</v>
      </c>
      <c r="B15">
        <v>45</v>
      </c>
      <c r="D15">
        <f t="shared" si="0"/>
        <v>-2.8360000000000003</v>
      </c>
      <c r="E15">
        <f t="shared" si="1"/>
        <v>-15.856076000000002</v>
      </c>
      <c r="F15">
        <f t="shared" ref="F15" si="4">E15+B15</f>
        <v>29.143923999999998</v>
      </c>
    </row>
    <row r="16" spans="1:13" x14ac:dyDescent="0.2">
      <c r="A16">
        <v>0</v>
      </c>
      <c r="B16">
        <v>55</v>
      </c>
      <c r="D16">
        <f t="shared" si="0"/>
        <v>0.37840000000000007</v>
      </c>
      <c r="E16">
        <f t="shared" si="1"/>
        <v>2.1156344000000002</v>
      </c>
      <c r="F16">
        <f t="shared" si="2"/>
        <v>57.115634399999998</v>
      </c>
    </row>
    <row r="17" spans="1:6" x14ac:dyDescent="0.2">
      <c r="A17">
        <v>1</v>
      </c>
      <c r="B17">
        <v>55</v>
      </c>
      <c r="D17">
        <f t="shared" si="0"/>
        <v>-0.36849999999999994</v>
      </c>
      <c r="E17">
        <f t="shared" si="1"/>
        <v>-2.0602834999999997</v>
      </c>
      <c r="F17">
        <f t="shared" si="2"/>
        <v>52.939716500000003</v>
      </c>
    </row>
    <row r="18" spans="1:6" x14ac:dyDescent="0.2">
      <c r="A18">
        <v>2</v>
      </c>
      <c r="B18">
        <v>55</v>
      </c>
      <c r="D18">
        <f t="shared" si="0"/>
        <v>-1.1153999999999999</v>
      </c>
      <c r="E18">
        <f t="shared" si="1"/>
        <v>-6.2362013999999997</v>
      </c>
      <c r="F18">
        <f t="shared" si="2"/>
        <v>48.763798600000001</v>
      </c>
    </row>
    <row r="19" spans="1:6" x14ac:dyDescent="0.2">
      <c r="A19">
        <v>3</v>
      </c>
      <c r="B19">
        <v>55</v>
      </c>
      <c r="D19">
        <f t="shared" si="0"/>
        <v>-1.8622999999999998</v>
      </c>
      <c r="E19">
        <f t="shared" si="1"/>
        <v>-10.412119299999999</v>
      </c>
      <c r="F19">
        <f t="shared" si="2"/>
        <v>44.587880699999999</v>
      </c>
    </row>
    <row r="20" spans="1:6" x14ac:dyDescent="0.2">
      <c r="A20">
        <v>4</v>
      </c>
      <c r="B20">
        <v>55</v>
      </c>
      <c r="D20">
        <f t="shared" si="0"/>
        <v>-2.6092000000000004</v>
      </c>
      <c r="E20">
        <f t="shared" si="1"/>
        <v>-14.588037200000002</v>
      </c>
      <c r="F20">
        <f t="shared" si="2"/>
        <v>40.411962799999998</v>
      </c>
    </row>
    <row r="21" spans="1:6" x14ac:dyDescent="0.2">
      <c r="A21">
        <v>5</v>
      </c>
      <c r="B21">
        <v>55</v>
      </c>
      <c r="D21">
        <f t="shared" si="0"/>
        <v>-3.3561000000000005</v>
      </c>
      <c r="E21">
        <f t="shared" si="1"/>
        <v>-18.763955100000004</v>
      </c>
      <c r="F21">
        <f t="shared" si="2"/>
        <v>36.236044899999996</v>
      </c>
    </row>
    <row r="22" spans="1:6" x14ac:dyDescent="0.2">
      <c r="A22">
        <v>6</v>
      </c>
      <c r="B22">
        <v>55</v>
      </c>
      <c r="D22">
        <f t="shared" si="0"/>
        <v>-4.1029999999999998</v>
      </c>
      <c r="E22">
        <f t="shared" si="1"/>
        <v>-22.939872999999999</v>
      </c>
      <c r="F22">
        <f t="shared" ref="F22" si="5">E22+B22</f>
        <v>32.060127000000001</v>
      </c>
    </row>
    <row r="23" spans="1:6" x14ac:dyDescent="0.2">
      <c r="A23">
        <v>0</v>
      </c>
      <c r="B23">
        <v>65</v>
      </c>
      <c r="D23">
        <f t="shared" si="0"/>
        <v>0.10139999999999993</v>
      </c>
      <c r="E23">
        <f t="shared" si="1"/>
        <v>0.56692739999999964</v>
      </c>
      <c r="F23">
        <f t="shared" si="2"/>
        <v>65.566927399999997</v>
      </c>
    </row>
    <row r="24" spans="1:6" x14ac:dyDescent="0.2">
      <c r="A24">
        <v>1</v>
      </c>
      <c r="B24">
        <v>65</v>
      </c>
      <c r="D24">
        <f t="shared" si="0"/>
        <v>-0.8105</v>
      </c>
      <c r="E24">
        <f t="shared" si="1"/>
        <v>-4.5315054999999997</v>
      </c>
      <c r="F24">
        <f t="shared" si="2"/>
        <v>60.468494499999998</v>
      </c>
    </row>
    <row r="25" spans="1:6" x14ac:dyDescent="0.2">
      <c r="A25">
        <v>2</v>
      </c>
      <c r="B25">
        <v>65</v>
      </c>
      <c r="D25">
        <f t="shared" si="0"/>
        <v>-1.7223999999999999</v>
      </c>
      <c r="E25">
        <f t="shared" si="1"/>
        <v>-9.6299384000000003</v>
      </c>
      <c r="F25">
        <f t="shared" si="2"/>
        <v>55.3700616</v>
      </c>
    </row>
    <row r="26" spans="1:6" x14ac:dyDescent="0.2">
      <c r="A26">
        <v>3</v>
      </c>
      <c r="B26">
        <v>65</v>
      </c>
      <c r="D26">
        <f t="shared" si="0"/>
        <v>-2.6343000000000001</v>
      </c>
      <c r="E26">
        <f t="shared" si="1"/>
        <v>-14.728371300000001</v>
      </c>
      <c r="F26">
        <f t="shared" si="2"/>
        <v>50.271628700000001</v>
      </c>
    </row>
    <row r="27" spans="1:6" x14ac:dyDescent="0.2">
      <c r="A27">
        <v>4</v>
      </c>
      <c r="B27">
        <v>65</v>
      </c>
      <c r="D27">
        <f t="shared" si="0"/>
        <v>-3.5462000000000002</v>
      </c>
      <c r="E27">
        <f t="shared" si="1"/>
        <v>-19.826804200000002</v>
      </c>
      <c r="F27">
        <f t="shared" si="2"/>
        <v>45.173195800000002</v>
      </c>
    </row>
    <row r="28" spans="1:6" x14ac:dyDescent="0.2">
      <c r="A28">
        <v>5</v>
      </c>
      <c r="B28">
        <v>65</v>
      </c>
      <c r="D28">
        <f t="shared" si="0"/>
        <v>-4.4581</v>
      </c>
      <c r="E28">
        <f t="shared" si="1"/>
        <v>-24.9252371</v>
      </c>
      <c r="F28">
        <f t="shared" si="2"/>
        <v>40.074762899999996</v>
      </c>
    </row>
    <row r="29" spans="1:6" x14ac:dyDescent="0.2">
      <c r="A29">
        <v>6</v>
      </c>
      <c r="B29">
        <v>65</v>
      </c>
      <c r="D29">
        <f t="shared" si="0"/>
        <v>-5.370000000000001</v>
      </c>
      <c r="E29">
        <f t="shared" si="1"/>
        <v>-30.023670000000006</v>
      </c>
      <c r="F29">
        <f t="shared" ref="F29" si="6">E29+B29</f>
        <v>34.97632999999999</v>
      </c>
    </row>
    <row r="30" spans="1:6" x14ac:dyDescent="0.2">
      <c r="A30">
        <v>0</v>
      </c>
      <c r="B30">
        <v>75</v>
      </c>
      <c r="D30">
        <f t="shared" si="0"/>
        <v>-0.1756000000000002</v>
      </c>
      <c r="E30">
        <f t="shared" si="1"/>
        <v>-0.9817796000000012</v>
      </c>
      <c r="F30">
        <f t="shared" si="2"/>
        <v>74.018220400000004</v>
      </c>
    </row>
    <row r="31" spans="1:6" x14ac:dyDescent="0.2">
      <c r="A31">
        <v>1</v>
      </c>
      <c r="B31">
        <v>75</v>
      </c>
      <c r="D31">
        <f t="shared" si="0"/>
        <v>-1.2525000000000002</v>
      </c>
      <c r="E31">
        <f t="shared" si="1"/>
        <v>-7.0027275000000015</v>
      </c>
      <c r="F31">
        <f t="shared" si="2"/>
        <v>67.997272499999994</v>
      </c>
    </row>
    <row r="32" spans="1:6" x14ac:dyDescent="0.2">
      <c r="A32">
        <v>2</v>
      </c>
      <c r="B32">
        <v>75</v>
      </c>
      <c r="D32">
        <f t="shared" si="0"/>
        <v>-2.3294000000000001</v>
      </c>
      <c r="E32">
        <f t="shared" si="1"/>
        <v>-13.023675400000002</v>
      </c>
      <c r="F32">
        <f t="shared" si="2"/>
        <v>61.976324599999998</v>
      </c>
    </row>
    <row r="33" spans="1:6" x14ac:dyDescent="0.2">
      <c r="A33">
        <v>3</v>
      </c>
      <c r="B33">
        <v>75</v>
      </c>
      <c r="D33">
        <f t="shared" si="0"/>
        <v>-3.4063000000000003</v>
      </c>
      <c r="E33">
        <f t="shared" si="1"/>
        <v>-19.044623300000001</v>
      </c>
      <c r="F33">
        <f t="shared" si="2"/>
        <v>55.955376700000002</v>
      </c>
    </row>
    <row r="34" spans="1:6" x14ac:dyDescent="0.2">
      <c r="A34">
        <v>4</v>
      </c>
      <c r="B34">
        <v>75</v>
      </c>
      <c r="D34">
        <f t="shared" si="0"/>
        <v>-4.4832000000000001</v>
      </c>
      <c r="E34">
        <f t="shared" si="1"/>
        <v>-25.065571200000001</v>
      </c>
      <c r="F34">
        <f t="shared" si="2"/>
        <v>49.934428799999999</v>
      </c>
    </row>
    <row r="35" spans="1:6" x14ac:dyDescent="0.2">
      <c r="A35">
        <v>5</v>
      </c>
      <c r="B35">
        <v>75</v>
      </c>
      <c r="D35">
        <f t="shared" si="0"/>
        <v>-5.5601000000000003</v>
      </c>
      <c r="E35">
        <f t="shared" si="1"/>
        <v>-31.086519100000004</v>
      </c>
      <c r="F35">
        <f t="shared" si="2"/>
        <v>43.913480899999996</v>
      </c>
    </row>
    <row r="36" spans="1:6" x14ac:dyDescent="0.2">
      <c r="A36">
        <v>6</v>
      </c>
      <c r="B36">
        <v>75</v>
      </c>
      <c r="D36">
        <f t="shared" si="0"/>
        <v>-6.6370000000000005</v>
      </c>
      <c r="E36">
        <f t="shared" si="1"/>
        <v>-37.107467000000007</v>
      </c>
      <c r="F36">
        <f t="shared" ref="F36" si="7">E36+B36</f>
        <v>37.892532999999993</v>
      </c>
    </row>
    <row r="37" spans="1:6" x14ac:dyDescent="0.2">
      <c r="A37">
        <v>0</v>
      </c>
      <c r="B37">
        <v>85</v>
      </c>
      <c r="D37">
        <f t="shared" si="0"/>
        <v>-0.45259999999999989</v>
      </c>
      <c r="E37">
        <f t="shared" si="1"/>
        <v>-2.5304865999999997</v>
      </c>
      <c r="F37">
        <f t="shared" si="2"/>
        <v>82.469513399999997</v>
      </c>
    </row>
    <row r="38" spans="1:6" x14ac:dyDescent="0.2">
      <c r="A38">
        <v>1</v>
      </c>
      <c r="B38">
        <v>85</v>
      </c>
      <c r="D38">
        <f t="shared" si="0"/>
        <v>-1.6944999999999999</v>
      </c>
      <c r="E38">
        <f t="shared" si="1"/>
        <v>-9.4739494999999998</v>
      </c>
      <c r="F38">
        <f t="shared" si="2"/>
        <v>75.526050499999997</v>
      </c>
    </row>
    <row r="39" spans="1:6" x14ac:dyDescent="0.2">
      <c r="A39">
        <v>2</v>
      </c>
      <c r="B39">
        <v>85</v>
      </c>
      <c r="D39">
        <f t="shared" si="0"/>
        <v>-2.9363999999999999</v>
      </c>
      <c r="E39">
        <f t="shared" si="1"/>
        <v>-16.4174124</v>
      </c>
      <c r="F39">
        <f t="shared" si="2"/>
        <v>68.582587599999997</v>
      </c>
    </row>
    <row r="40" spans="1:6" x14ac:dyDescent="0.2">
      <c r="A40">
        <v>3</v>
      </c>
      <c r="B40">
        <v>85</v>
      </c>
      <c r="D40">
        <f t="shared" si="0"/>
        <v>-4.1783000000000001</v>
      </c>
      <c r="E40">
        <f t="shared" si="1"/>
        <v>-23.3608753</v>
      </c>
      <c r="F40">
        <f t="shared" si="2"/>
        <v>61.639124699999996</v>
      </c>
    </row>
    <row r="41" spans="1:6" x14ac:dyDescent="0.2">
      <c r="A41">
        <v>4</v>
      </c>
      <c r="B41">
        <v>85</v>
      </c>
      <c r="D41">
        <f t="shared" si="0"/>
        <v>-5.4202000000000004</v>
      </c>
      <c r="E41">
        <f t="shared" si="1"/>
        <v>-30.304338200000004</v>
      </c>
      <c r="F41">
        <f t="shared" si="2"/>
        <v>54.695661799999996</v>
      </c>
    </row>
    <row r="42" spans="1:6" x14ac:dyDescent="0.2">
      <c r="A42">
        <v>5</v>
      </c>
      <c r="B42">
        <v>85</v>
      </c>
      <c r="D42">
        <f t="shared" si="0"/>
        <v>-6.6621000000000006</v>
      </c>
      <c r="E42">
        <f t="shared" si="1"/>
        <v>-37.247801100000004</v>
      </c>
      <c r="F42">
        <f t="shared" si="2"/>
        <v>47.752198899999996</v>
      </c>
    </row>
    <row r="43" spans="1:6" x14ac:dyDescent="0.2">
      <c r="A43">
        <v>6</v>
      </c>
      <c r="B43">
        <v>86</v>
      </c>
      <c r="D43">
        <f t="shared" si="0"/>
        <v>-8.0307000000000013</v>
      </c>
      <c r="E43">
        <f t="shared" si="1"/>
        <v>-44.899643700000006</v>
      </c>
      <c r="F43">
        <f t="shared" ref="F43" si="8">E43+B43</f>
        <v>41.100356299999994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J81"/>
  <sheetViews>
    <sheetView zoomScaleNormal="100" workbookViewId="0">
      <selection activeCell="F2" sqref="F2:F75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11</v>
      </c>
      <c r="G1" s="1" t="s">
        <v>13</v>
      </c>
      <c r="H1" s="1" t="s">
        <v>14</v>
      </c>
      <c r="I1" s="1" t="s">
        <v>12</v>
      </c>
    </row>
    <row r="2" spans="1:9" x14ac:dyDescent="0.2">
      <c r="A2">
        <v>58.57</v>
      </c>
      <c r="B2">
        <v>41</v>
      </c>
      <c r="C2">
        <f>B2-A2</f>
        <v>-17.57</v>
      </c>
      <c r="D2">
        <v>4</v>
      </c>
      <c r="E2">
        <f>1.9019+0.1606*D2-0.0277*A2-0.0165*(A2*D2)</f>
        <v>-2.9437090000000001</v>
      </c>
      <c r="F2">
        <f>E2*5.591</f>
        <v>-16.458277019000001</v>
      </c>
      <c r="G2">
        <f>A2+F2</f>
        <v>42.111722981</v>
      </c>
      <c r="H2">
        <f>G2-B2</f>
        <v>1.1117229809999998</v>
      </c>
      <c r="I2">
        <f>H2*H2</f>
        <v>1.235927986483526</v>
      </c>
    </row>
    <row r="3" spans="1:9" x14ac:dyDescent="0.2">
      <c r="A3">
        <v>51.19</v>
      </c>
      <c r="B3">
        <v>39.25</v>
      </c>
      <c r="C3">
        <f t="shared" ref="C3:C66" si="0">B3-A3</f>
        <v>-11.939999999999998</v>
      </c>
      <c r="D3">
        <v>4</v>
      </c>
      <c r="E3">
        <f t="shared" ref="E3:E66" si="1">1.9019+0.1606*D3-0.0277*A3-0.0165*(A3*D3)</f>
        <v>-2.2522030000000002</v>
      </c>
      <c r="F3">
        <f t="shared" ref="F3:F66" si="2">E3*5.591</f>
        <v>-12.592066973000001</v>
      </c>
      <c r="G3">
        <f t="shared" ref="G3:G24" si="3">A3+F3</f>
        <v>38.597933026999996</v>
      </c>
      <c r="H3">
        <f t="shared" ref="H3:H24" si="4">G3-B3</f>
        <v>-0.65206697300000371</v>
      </c>
      <c r="I3">
        <f t="shared" ref="I3:I66" si="5">H3*H3</f>
        <v>0.42519133727738756</v>
      </c>
    </row>
    <row r="4" spans="1:9" x14ac:dyDescent="0.2">
      <c r="A4">
        <v>53.8</v>
      </c>
      <c r="B4">
        <v>38.17</v>
      </c>
      <c r="C4">
        <f t="shared" si="0"/>
        <v>-15.629999999999995</v>
      </c>
      <c r="D4">
        <v>4</v>
      </c>
      <c r="E4">
        <f t="shared" si="1"/>
        <v>-2.4967600000000001</v>
      </c>
      <c r="F4">
        <f t="shared" si="2"/>
        <v>-13.959385160000002</v>
      </c>
      <c r="G4">
        <f t="shared" si="3"/>
        <v>39.840614839999994</v>
      </c>
      <c r="H4">
        <f t="shared" si="4"/>
        <v>1.6706148399999918</v>
      </c>
      <c r="I4">
        <f t="shared" si="5"/>
        <v>2.7909539436281983</v>
      </c>
    </row>
    <row r="5" spans="1:9" x14ac:dyDescent="0.2">
      <c r="A5">
        <v>58.07</v>
      </c>
      <c r="B5">
        <v>39.47</v>
      </c>
      <c r="C5">
        <f t="shared" si="0"/>
        <v>-18.600000000000001</v>
      </c>
      <c r="D5">
        <v>4</v>
      </c>
      <c r="E5">
        <f t="shared" si="1"/>
        <v>-2.8968590000000005</v>
      </c>
      <c r="F5">
        <f t="shared" si="2"/>
        <v>-16.196338669000003</v>
      </c>
      <c r="G5">
        <f t="shared" si="3"/>
        <v>41.873661330999994</v>
      </c>
      <c r="H5">
        <f t="shared" si="4"/>
        <v>2.403661330999995</v>
      </c>
      <c r="I5">
        <f t="shared" si="5"/>
        <v>5.7775877941446678</v>
      </c>
    </row>
    <row r="6" spans="1:9" x14ac:dyDescent="0.2">
      <c r="A6">
        <v>46.09</v>
      </c>
      <c r="B6">
        <v>33.33</v>
      </c>
      <c r="C6">
        <f t="shared" si="0"/>
        <v>-12.760000000000005</v>
      </c>
      <c r="D6">
        <v>4</v>
      </c>
      <c r="E6">
        <f t="shared" si="1"/>
        <v>-1.7743330000000006</v>
      </c>
      <c r="F6">
        <f t="shared" si="2"/>
        <v>-9.9202958030000037</v>
      </c>
      <c r="G6">
        <f t="shared" si="3"/>
        <v>36.169704197000001</v>
      </c>
      <c r="H6">
        <f t="shared" si="4"/>
        <v>2.8397041970000032</v>
      </c>
      <c r="I6">
        <f t="shared" si="5"/>
        <v>8.0639199264594339</v>
      </c>
    </row>
    <row r="7" spans="1:9" x14ac:dyDescent="0.2">
      <c r="A7">
        <v>50.34</v>
      </c>
      <c r="B7">
        <v>38.28</v>
      </c>
      <c r="C7">
        <f t="shared" si="0"/>
        <v>-12.060000000000002</v>
      </c>
      <c r="D7">
        <v>4</v>
      </c>
      <c r="E7">
        <f t="shared" si="1"/>
        <v>-2.1725580000000004</v>
      </c>
      <c r="F7">
        <f t="shared" si="2"/>
        <v>-12.146771778000003</v>
      </c>
      <c r="G7">
        <f t="shared" si="3"/>
        <v>38.193228222000002</v>
      </c>
      <c r="H7">
        <f t="shared" si="4"/>
        <v>-8.6771777999999244E-2</v>
      </c>
      <c r="I7">
        <f t="shared" si="5"/>
        <v>7.5293414572811532E-3</v>
      </c>
    </row>
    <row r="8" spans="1:9" x14ac:dyDescent="0.2">
      <c r="A8">
        <v>36.26</v>
      </c>
      <c r="B8">
        <v>35.83</v>
      </c>
      <c r="C8">
        <f t="shared" si="0"/>
        <v>-0.42999999999999972</v>
      </c>
      <c r="D8">
        <v>2.19</v>
      </c>
      <c r="E8">
        <f t="shared" si="1"/>
        <v>-6.1043100000000239E-2</v>
      </c>
      <c r="F8">
        <f t="shared" si="2"/>
        <v>-0.34129197210000134</v>
      </c>
      <c r="G8">
        <f t="shared" si="3"/>
        <v>35.918708027899996</v>
      </c>
      <c r="H8">
        <f t="shared" si="4"/>
        <v>8.8708027899997433E-2</v>
      </c>
      <c r="I8">
        <f t="shared" si="5"/>
        <v>7.8691142139067222E-3</v>
      </c>
    </row>
    <row r="9" spans="1:9" x14ac:dyDescent="0.2">
      <c r="A9">
        <v>44.33</v>
      </c>
      <c r="B9">
        <v>42.43</v>
      </c>
      <c r="C9">
        <f t="shared" si="0"/>
        <v>-1.8999999999999986</v>
      </c>
      <c r="D9">
        <v>2.19</v>
      </c>
      <c r="E9">
        <f t="shared" si="1"/>
        <v>-0.57619155000000011</v>
      </c>
      <c r="F9">
        <f t="shared" si="2"/>
        <v>-3.2214869560500006</v>
      </c>
      <c r="G9">
        <f t="shared" si="3"/>
        <v>41.108513043949998</v>
      </c>
      <c r="H9">
        <f t="shared" si="4"/>
        <v>-1.321486956050002</v>
      </c>
      <c r="I9">
        <f t="shared" si="5"/>
        <v>1.7463277750102999</v>
      </c>
    </row>
    <row r="10" spans="1:9" x14ac:dyDescent="0.2">
      <c r="A10">
        <v>26.97</v>
      </c>
      <c r="B10">
        <v>27.86</v>
      </c>
      <c r="C10">
        <f t="shared" si="0"/>
        <v>0.89000000000000057</v>
      </c>
      <c r="D10">
        <v>2.19</v>
      </c>
      <c r="E10">
        <f t="shared" si="1"/>
        <v>0.53198404999999982</v>
      </c>
      <c r="F10">
        <f t="shared" si="2"/>
        <v>2.9743228235499992</v>
      </c>
      <c r="G10">
        <f t="shared" si="3"/>
        <v>29.944322823549999</v>
      </c>
      <c r="H10">
        <f t="shared" si="4"/>
        <v>2.08432282355</v>
      </c>
      <c r="I10">
        <f t="shared" si="5"/>
        <v>4.3444016327714445</v>
      </c>
    </row>
    <row r="11" spans="1:9" x14ac:dyDescent="0.2">
      <c r="A11">
        <v>38.729999999999997</v>
      </c>
      <c r="B11">
        <v>32.299999999999997</v>
      </c>
      <c r="C11">
        <f t="shared" si="0"/>
        <v>-6.43</v>
      </c>
      <c r="D11">
        <v>2.19</v>
      </c>
      <c r="E11">
        <f t="shared" si="1"/>
        <v>-0.21871554999999998</v>
      </c>
      <c r="F11">
        <f t="shared" si="2"/>
        <v>-1.22283864005</v>
      </c>
      <c r="G11">
        <f t="shared" si="3"/>
        <v>37.507161359949997</v>
      </c>
      <c r="H11">
        <f t="shared" si="4"/>
        <v>5.2071613599499997</v>
      </c>
      <c r="I11">
        <f t="shared" si="5"/>
        <v>27.114529428556331</v>
      </c>
    </row>
    <row r="12" spans="1:9" x14ac:dyDescent="0.2">
      <c r="A12">
        <v>60.9</v>
      </c>
      <c r="B12">
        <v>53.1</v>
      </c>
      <c r="C12">
        <f t="shared" si="0"/>
        <v>-7.7999999999999972</v>
      </c>
      <c r="D12">
        <v>2</v>
      </c>
      <c r="E12">
        <f t="shared" si="1"/>
        <v>-1.4735299999999998</v>
      </c>
      <c r="F12">
        <f t="shared" si="2"/>
        <v>-8.2385062299999987</v>
      </c>
      <c r="G12">
        <f t="shared" si="3"/>
        <v>52.66149377</v>
      </c>
      <c r="H12">
        <f t="shared" si="4"/>
        <v>-0.43850623000000155</v>
      </c>
      <c r="I12">
        <f t="shared" si="5"/>
        <v>0.19228771374881426</v>
      </c>
    </row>
    <row r="13" spans="1:9" x14ac:dyDescent="0.2">
      <c r="A13">
        <v>66.8</v>
      </c>
      <c r="B13">
        <v>58.1</v>
      </c>
      <c r="C13">
        <f t="shared" si="0"/>
        <v>-8.6999999999999957</v>
      </c>
      <c r="D13">
        <v>2</v>
      </c>
      <c r="E13">
        <f t="shared" si="1"/>
        <v>-1.8316599999999998</v>
      </c>
      <c r="F13">
        <f t="shared" si="2"/>
        <v>-10.240811059999999</v>
      </c>
      <c r="G13">
        <f t="shared" si="3"/>
        <v>56.559188939999999</v>
      </c>
      <c r="H13">
        <f t="shared" si="4"/>
        <v>-1.5408110600000029</v>
      </c>
      <c r="I13">
        <f t="shared" si="5"/>
        <v>2.3740987226183323</v>
      </c>
    </row>
    <row r="14" spans="1:9" x14ac:dyDescent="0.2">
      <c r="A14">
        <v>56.6</v>
      </c>
      <c r="B14">
        <v>52.5</v>
      </c>
      <c r="C14">
        <f t="shared" si="0"/>
        <v>-4.1000000000000014</v>
      </c>
      <c r="D14">
        <v>2</v>
      </c>
      <c r="E14">
        <f t="shared" si="1"/>
        <v>-1.21252</v>
      </c>
      <c r="F14">
        <f t="shared" si="2"/>
        <v>-6.77919932</v>
      </c>
      <c r="G14">
        <f t="shared" si="3"/>
        <v>49.820800680000005</v>
      </c>
      <c r="H14">
        <f t="shared" si="4"/>
        <v>-2.6791993199999951</v>
      </c>
      <c r="I14">
        <f t="shared" si="5"/>
        <v>7.1781089962884357</v>
      </c>
    </row>
    <row r="15" spans="1:9" x14ac:dyDescent="0.2">
      <c r="A15">
        <v>53.17</v>
      </c>
      <c r="B15">
        <v>40.24</v>
      </c>
      <c r="C15">
        <f t="shared" si="0"/>
        <v>-12.93</v>
      </c>
      <c r="D15">
        <v>4</v>
      </c>
      <c r="E15">
        <f t="shared" si="1"/>
        <v>-2.4377290000000009</v>
      </c>
      <c r="F15">
        <f t="shared" si="2"/>
        <v>-13.629342839000005</v>
      </c>
      <c r="G15">
        <f t="shared" si="3"/>
        <v>39.540657160999999</v>
      </c>
      <c r="H15">
        <f t="shared" si="4"/>
        <v>-0.69934283900000338</v>
      </c>
      <c r="I15">
        <f t="shared" si="5"/>
        <v>0.48908040646058465</v>
      </c>
    </row>
    <row r="16" spans="1:9" x14ac:dyDescent="0.2">
      <c r="A16">
        <v>50.63</v>
      </c>
      <c r="B16">
        <v>43.75</v>
      </c>
      <c r="C16">
        <f t="shared" si="0"/>
        <v>-6.8800000000000026</v>
      </c>
      <c r="D16">
        <v>4</v>
      </c>
      <c r="E16">
        <f t="shared" si="1"/>
        <v>-2.1997310000000008</v>
      </c>
      <c r="F16">
        <f t="shared" si="2"/>
        <v>-12.298696021000005</v>
      </c>
      <c r="G16">
        <f t="shared" si="3"/>
        <v>38.331303978999998</v>
      </c>
      <c r="H16">
        <f t="shared" si="4"/>
        <v>-5.4186960210000024</v>
      </c>
      <c r="I16">
        <f t="shared" si="5"/>
        <v>29.362266568001257</v>
      </c>
    </row>
    <row r="17" spans="1:10" x14ac:dyDescent="0.2">
      <c r="A17">
        <v>48.1</v>
      </c>
      <c r="B17">
        <v>40.51</v>
      </c>
      <c r="C17">
        <f t="shared" si="0"/>
        <v>-7.5900000000000034</v>
      </c>
      <c r="D17">
        <v>4</v>
      </c>
      <c r="E17">
        <f t="shared" si="1"/>
        <v>-1.9626700000000006</v>
      </c>
      <c r="F17">
        <f t="shared" si="2"/>
        <v>-10.973287970000003</v>
      </c>
      <c r="G17">
        <f t="shared" si="3"/>
        <v>37.12671203</v>
      </c>
      <c r="H17">
        <f t="shared" si="4"/>
        <v>-3.3832879699999978</v>
      </c>
      <c r="I17">
        <f t="shared" si="5"/>
        <v>11.446637487946706</v>
      </c>
    </row>
    <row r="18" spans="1:10" x14ac:dyDescent="0.2">
      <c r="A18">
        <v>56.63</v>
      </c>
      <c r="B18">
        <v>43.01</v>
      </c>
      <c r="C18">
        <f t="shared" si="0"/>
        <v>-13.620000000000005</v>
      </c>
      <c r="D18">
        <v>4</v>
      </c>
      <c r="E18">
        <f t="shared" si="1"/>
        <v>-2.7619310000000006</v>
      </c>
      <c r="F18">
        <f t="shared" si="2"/>
        <v>-15.441956221000003</v>
      </c>
      <c r="G18">
        <f t="shared" si="3"/>
        <v>41.188043778999997</v>
      </c>
      <c r="H18">
        <f t="shared" si="4"/>
        <v>-1.8219562210000007</v>
      </c>
      <c r="I18">
        <f t="shared" si="5"/>
        <v>3.3195244712406033</v>
      </c>
    </row>
    <row r="19" spans="1:10" x14ac:dyDescent="0.2">
      <c r="A19">
        <v>50</v>
      </c>
      <c r="B19">
        <v>40.54</v>
      </c>
      <c r="C19">
        <f t="shared" si="0"/>
        <v>-9.4600000000000009</v>
      </c>
      <c r="D19">
        <v>4</v>
      </c>
      <c r="E19">
        <f t="shared" si="1"/>
        <v>-2.1407000000000007</v>
      </c>
      <c r="F19">
        <f t="shared" si="2"/>
        <v>-11.968653700000004</v>
      </c>
      <c r="G19">
        <f t="shared" si="3"/>
        <v>38.031346299999996</v>
      </c>
      <c r="H19">
        <f t="shared" si="4"/>
        <v>-2.5086537000000035</v>
      </c>
      <c r="I19">
        <f t="shared" si="5"/>
        <v>6.2933433865237074</v>
      </c>
    </row>
    <row r="20" spans="1:10" x14ac:dyDescent="0.2">
      <c r="A20">
        <v>37.9</v>
      </c>
      <c r="B20">
        <v>29.3</v>
      </c>
      <c r="C20">
        <f t="shared" si="0"/>
        <v>-8.5999999999999979</v>
      </c>
      <c r="D20">
        <v>4.4000000000000004</v>
      </c>
      <c r="E20">
        <f t="shared" si="1"/>
        <v>-1.1928300000000001</v>
      </c>
      <c r="F20">
        <f t="shared" si="2"/>
        <v>-6.6691125300000005</v>
      </c>
      <c r="G20">
        <f t="shared" si="3"/>
        <v>31.230887469999999</v>
      </c>
      <c r="H20">
        <f t="shared" si="4"/>
        <v>1.9308874699999983</v>
      </c>
      <c r="I20">
        <f t="shared" si="5"/>
        <v>3.7283264218029943</v>
      </c>
    </row>
    <row r="21" spans="1:10" x14ac:dyDescent="0.2">
      <c r="A21">
        <v>44.7</v>
      </c>
      <c r="B21">
        <v>35.700000000000003</v>
      </c>
      <c r="C21">
        <f t="shared" si="0"/>
        <v>-9</v>
      </c>
      <c r="D21">
        <v>4.4000000000000004</v>
      </c>
      <c r="E21">
        <f t="shared" si="1"/>
        <v>-1.8748700000000007</v>
      </c>
      <c r="F21">
        <f t="shared" si="2"/>
        <v>-10.482398170000005</v>
      </c>
      <c r="G21">
        <f t="shared" si="3"/>
        <v>34.21760183</v>
      </c>
      <c r="H21">
        <f t="shared" si="4"/>
        <v>-1.4823981700000033</v>
      </c>
      <c r="I21">
        <f t="shared" si="5"/>
        <v>2.1975043344193588</v>
      </c>
    </row>
    <row r="22" spans="1:10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1"/>
        <v>-2.4265200000000005</v>
      </c>
      <c r="F22">
        <f t="shared" si="2"/>
        <v>-13.566673320000003</v>
      </c>
      <c r="G22">
        <f t="shared" si="3"/>
        <v>36.633326679999996</v>
      </c>
      <c r="H22">
        <f t="shared" si="4"/>
        <v>2.1333266799999961</v>
      </c>
      <c r="I22">
        <f t="shared" si="5"/>
        <v>4.5510827235998059</v>
      </c>
    </row>
    <row r="23" spans="1:10" x14ac:dyDescent="0.2">
      <c r="A23">
        <v>48.7</v>
      </c>
      <c r="B23">
        <v>35.200000000000003</v>
      </c>
      <c r="C23">
        <f t="shared" si="0"/>
        <v>-13.5</v>
      </c>
      <c r="D23">
        <v>4.4000000000000004</v>
      </c>
      <c r="E23">
        <f t="shared" si="1"/>
        <v>-2.2760700000000007</v>
      </c>
      <c r="F23">
        <f t="shared" si="2"/>
        <v>-12.725507370000004</v>
      </c>
      <c r="G23">
        <f t="shared" si="3"/>
        <v>35.97449263</v>
      </c>
      <c r="H23">
        <f t="shared" si="4"/>
        <v>0.77449262999999746</v>
      </c>
      <c r="I23">
        <f t="shared" si="5"/>
        <v>0.59983883392431292</v>
      </c>
    </row>
    <row r="24" spans="1:10" x14ac:dyDescent="0.2">
      <c r="A24">
        <v>46.6</v>
      </c>
      <c r="B24">
        <v>38.299999999999997</v>
      </c>
      <c r="C24">
        <f t="shared" si="0"/>
        <v>-8.3000000000000043</v>
      </c>
      <c r="D24">
        <v>4.4000000000000004</v>
      </c>
      <c r="E24">
        <f t="shared" si="1"/>
        <v>-2.0654400000000006</v>
      </c>
      <c r="F24">
        <f t="shared" si="2"/>
        <v>-11.547875040000005</v>
      </c>
      <c r="G24">
        <f t="shared" si="3"/>
        <v>35.05212496</v>
      </c>
      <c r="H24">
        <f t="shared" si="4"/>
        <v>-3.2478750399999967</v>
      </c>
      <c r="I24">
        <f t="shared" si="5"/>
        <v>10.548692275454981</v>
      </c>
    </row>
    <row r="25" spans="1:10" x14ac:dyDescent="0.2">
      <c r="A25">
        <v>49</v>
      </c>
      <c r="B25">
        <v>46.1</v>
      </c>
      <c r="C25">
        <f t="shared" si="0"/>
        <v>-2.8999999999999986</v>
      </c>
      <c r="D25">
        <v>4.4000000000000004</v>
      </c>
      <c r="E25">
        <f t="shared" si="1"/>
        <v>-2.3061600000000002</v>
      </c>
      <c r="F25">
        <f t="shared" si="2"/>
        <v>-12.893740560000001</v>
      </c>
      <c r="G25">
        <f t="shared" ref="G25" si="6">A25+F25</f>
        <v>36.106259440000002</v>
      </c>
      <c r="H25">
        <f t="shared" ref="H25" si="7">G25-B25</f>
        <v>-9.9937405599999991</v>
      </c>
      <c r="I25">
        <f t="shared" ref="I25" si="8">H25*H25</f>
        <v>99.874850380589095</v>
      </c>
      <c r="J25" s="1"/>
    </row>
    <row r="26" spans="1:10" x14ac:dyDescent="0.2">
      <c r="A26">
        <v>52.8</v>
      </c>
      <c r="B26">
        <v>33.4</v>
      </c>
      <c r="C26">
        <f t="shared" si="0"/>
        <v>-19.399999999999999</v>
      </c>
      <c r="D26">
        <v>4.4000000000000004</v>
      </c>
      <c r="E26">
        <f t="shared" si="1"/>
        <v>-2.6873</v>
      </c>
      <c r="F26">
        <f t="shared" si="2"/>
        <v>-15.0246943</v>
      </c>
      <c r="G26">
        <f t="shared" ref="G26:G48" si="9">A26+F26</f>
        <v>37.775305699999997</v>
      </c>
      <c r="H26">
        <f t="shared" ref="H26:H48" si="10">G26-B26</f>
        <v>4.3753056999999984</v>
      </c>
      <c r="I26">
        <f t="shared" si="5"/>
        <v>19.143299968452475</v>
      </c>
    </row>
    <row r="27" spans="1:10" x14ac:dyDescent="0.2">
      <c r="A27">
        <v>62.8</v>
      </c>
      <c r="B27">
        <v>33.5</v>
      </c>
      <c r="C27">
        <f t="shared" si="0"/>
        <v>-29.299999999999997</v>
      </c>
      <c r="D27">
        <v>4.4000000000000004</v>
      </c>
      <c r="E27">
        <f t="shared" si="1"/>
        <v>-3.6902999999999997</v>
      </c>
      <c r="F27">
        <f t="shared" si="2"/>
        <v>-20.632467299999998</v>
      </c>
      <c r="G27">
        <f t="shared" si="9"/>
        <v>42.167532699999995</v>
      </c>
      <c r="H27">
        <f t="shared" si="10"/>
        <v>8.6675326999999953</v>
      </c>
      <c r="I27">
        <f t="shared" si="5"/>
        <v>75.126123105569206</v>
      </c>
    </row>
    <row r="28" spans="1:10" x14ac:dyDescent="0.2">
      <c r="A28">
        <v>40</v>
      </c>
      <c r="B28">
        <v>31</v>
      </c>
      <c r="C28">
        <f t="shared" si="0"/>
        <v>-9</v>
      </c>
      <c r="D28">
        <v>4.4000000000000004</v>
      </c>
      <c r="E28">
        <f t="shared" si="1"/>
        <v>-1.4034599999999997</v>
      </c>
      <c r="F28">
        <f t="shared" si="2"/>
        <v>-7.8467448599999985</v>
      </c>
      <c r="G28">
        <f t="shared" si="9"/>
        <v>32.153255139999999</v>
      </c>
      <c r="H28">
        <f t="shared" si="10"/>
        <v>1.1532551399999988</v>
      </c>
      <c r="I28">
        <f t="shared" si="5"/>
        <v>1.3299974179364169</v>
      </c>
    </row>
    <row r="29" spans="1:10" x14ac:dyDescent="0.2">
      <c r="A29">
        <v>50.8</v>
      </c>
      <c r="B29">
        <v>35.1</v>
      </c>
      <c r="C29">
        <f t="shared" si="0"/>
        <v>-15.699999999999996</v>
      </c>
      <c r="D29">
        <v>4.4000000000000004</v>
      </c>
      <c r="E29">
        <f t="shared" si="1"/>
        <v>-2.4866999999999999</v>
      </c>
      <c r="F29">
        <f t="shared" si="2"/>
        <v>-13.903139700000001</v>
      </c>
      <c r="G29">
        <f t="shared" si="9"/>
        <v>36.8968603</v>
      </c>
      <c r="H29">
        <f t="shared" si="10"/>
        <v>1.7968602999999987</v>
      </c>
      <c r="I29">
        <f t="shared" si="5"/>
        <v>3.2287069377160855</v>
      </c>
    </row>
    <row r="30" spans="1:10" x14ac:dyDescent="0.2">
      <c r="A30">
        <v>30.3</v>
      </c>
      <c r="B30">
        <v>24.2</v>
      </c>
      <c r="C30">
        <f t="shared" si="0"/>
        <v>-6.1000000000000014</v>
      </c>
      <c r="D30">
        <v>4.4000000000000004</v>
      </c>
      <c r="E30">
        <f t="shared" si="1"/>
        <v>-0.43055000000000043</v>
      </c>
      <c r="F30">
        <f t="shared" si="2"/>
        <v>-2.4072050500000026</v>
      </c>
      <c r="G30">
        <f t="shared" si="9"/>
        <v>27.892794949999999</v>
      </c>
      <c r="H30">
        <f t="shared" si="10"/>
        <v>3.6927949499999997</v>
      </c>
      <c r="I30">
        <f t="shared" si="5"/>
        <v>13.636734542745501</v>
      </c>
    </row>
    <row r="31" spans="1:10" x14ac:dyDescent="0.2">
      <c r="A31">
        <v>46.3</v>
      </c>
      <c r="B31">
        <v>33.5</v>
      </c>
      <c r="C31">
        <f t="shared" si="0"/>
        <v>-12.799999999999997</v>
      </c>
      <c r="D31">
        <v>4.4000000000000004</v>
      </c>
      <c r="E31">
        <f t="shared" si="1"/>
        <v>-2.0353499999999998</v>
      </c>
      <c r="F31">
        <f t="shared" si="2"/>
        <v>-11.379641849999999</v>
      </c>
      <c r="G31">
        <f t="shared" si="9"/>
        <v>34.920358149999998</v>
      </c>
      <c r="H31">
        <f t="shared" si="10"/>
        <v>1.4203581499999984</v>
      </c>
      <c r="I31">
        <f t="shared" si="5"/>
        <v>2.017417274271418</v>
      </c>
    </row>
    <row r="32" spans="1:10" x14ac:dyDescent="0.2">
      <c r="A32">
        <v>56.7</v>
      </c>
      <c r="B32">
        <v>35.799999999999997</v>
      </c>
      <c r="C32">
        <f t="shared" si="0"/>
        <v>-20.900000000000006</v>
      </c>
      <c r="D32">
        <v>4.4000000000000004</v>
      </c>
      <c r="E32">
        <f t="shared" si="1"/>
        <v>-3.0784700000000003</v>
      </c>
      <c r="F32">
        <f t="shared" si="2"/>
        <v>-17.211725770000001</v>
      </c>
      <c r="G32">
        <f t="shared" si="9"/>
        <v>39.488274230000002</v>
      </c>
      <c r="H32">
        <f t="shared" si="10"/>
        <v>3.6882742300000046</v>
      </c>
      <c r="I32">
        <f t="shared" si="5"/>
        <v>13.603366795682128</v>
      </c>
    </row>
    <row r="33" spans="1:9" x14ac:dyDescent="0.2">
      <c r="A33">
        <v>31.9</v>
      </c>
      <c r="B33">
        <v>22.9</v>
      </c>
      <c r="C33">
        <f t="shared" si="0"/>
        <v>-9</v>
      </c>
      <c r="D33">
        <v>4.4000000000000004</v>
      </c>
      <c r="E33">
        <f t="shared" si="1"/>
        <v>-0.59103000000000017</v>
      </c>
      <c r="F33">
        <f t="shared" si="2"/>
        <v>-3.3044487300000012</v>
      </c>
      <c r="G33">
        <f t="shared" si="9"/>
        <v>28.595551269999998</v>
      </c>
      <c r="H33">
        <f t="shared" si="10"/>
        <v>5.6955512699999993</v>
      </c>
      <c r="I33">
        <f t="shared" si="5"/>
        <v>32.439304269198608</v>
      </c>
    </row>
    <row r="34" spans="1:9" x14ac:dyDescent="0.2">
      <c r="A34">
        <v>27.9</v>
      </c>
      <c r="B34">
        <v>19.100000000000001</v>
      </c>
      <c r="C34">
        <f t="shared" si="0"/>
        <v>-8.7999999999999972</v>
      </c>
      <c r="D34">
        <v>4.4000000000000004</v>
      </c>
      <c r="E34">
        <f t="shared" si="1"/>
        <v>-0.18983000000000017</v>
      </c>
      <c r="F34">
        <f t="shared" si="2"/>
        <v>-1.061339530000001</v>
      </c>
      <c r="G34">
        <f t="shared" si="9"/>
        <v>26.838660469999997</v>
      </c>
      <c r="H34">
        <f t="shared" si="10"/>
        <v>7.7386604699999957</v>
      </c>
      <c r="I34">
        <f t="shared" si="5"/>
        <v>59.886865869940557</v>
      </c>
    </row>
    <row r="35" spans="1:9" x14ac:dyDescent="0.2">
      <c r="A35">
        <v>43.4</v>
      </c>
      <c r="B35">
        <v>27.8</v>
      </c>
      <c r="C35">
        <f t="shared" si="0"/>
        <v>-15.599999999999998</v>
      </c>
      <c r="D35">
        <v>4.4000000000000004</v>
      </c>
      <c r="E35">
        <f t="shared" si="1"/>
        <v>-1.7444799999999998</v>
      </c>
      <c r="F35">
        <f t="shared" si="2"/>
        <v>-9.7533876799999994</v>
      </c>
      <c r="G35">
        <f t="shared" si="9"/>
        <v>33.646612320000003</v>
      </c>
      <c r="H35">
        <f t="shared" si="10"/>
        <v>5.846612320000002</v>
      </c>
      <c r="I35">
        <f t="shared" si="5"/>
        <v>34.182875620375803</v>
      </c>
    </row>
    <row r="36" spans="1:9" x14ac:dyDescent="0.2">
      <c r="A36">
        <v>52</v>
      </c>
      <c r="B36">
        <v>45.8</v>
      </c>
      <c r="C36">
        <f t="shared" si="0"/>
        <v>-6.2000000000000028</v>
      </c>
      <c r="D36">
        <v>2.4</v>
      </c>
      <c r="E36">
        <f t="shared" si="1"/>
        <v>-1.2122600000000001</v>
      </c>
      <c r="F36">
        <f t="shared" si="2"/>
        <v>-6.7777456600000008</v>
      </c>
      <c r="G36">
        <f t="shared" si="9"/>
        <v>45.222254339999999</v>
      </c>
      <c r="H36">
        <f t="shared" si="10"/>
        <v>-0.57774565999999794</v>
      </c>
      <c r="I36">
        <f t="shared" si="5"/>
        <v>0.33379004764883324</v>
      </c>
    </row>
    <row r="37" spans="1:9" x14ac:dyDescent="0.2">
      <c r="A37">
        <v>57</v>
      </c>
      <c r="B37">
        <v>52.5</v>
      </c>
      <c r="C37">
        <f t="shared" si="0"/>
        <v>-4.5</v>
      </c>
      <c r="D37">
        <v>2.4</v>
      </c>
      <c r="E37">
        <f t="shared" si="1"/>
        <v>-1.5487599999999997</v>
      </c>
      <c r="F37">
        <f t="shared" si="2"/>
        <v>-8.6591171599999992</v>
      </c>
      <c r="G37">
        <f t="shared" si="9"/>
        <v>48.340882839999999</v>
      </c>
      <c r="H37">
        <f t="shared" si="10"/>
        <v>-4.159117160000001</v>
      </c>
      <c r="I37">
        <f t="shared" si="5"/>
        <v>17.298255550606473</v>
      </c>
    </row>
    <row r="38" spans="1:9" x14ac:dyDescent="0.2">
      <c r="A38">
        <v>54.6</v>
      </c>
      <c r="B38">
        <v>50</v>
      </c>
      <c r="C38">
        <f t="shared" si="0"/>
        <v>-4.6000000000000014</v>
      </c>
      <c r="D38">
        <v>2.4</v>
      </c>
      <c r="E38">
        <f t="shared" si="1"/>
        <v>-1.38724</v>
      </c>
      <c r="F38">
        <f t="shared" si="2"/>
        <v>-7.7560588400000006</v>
      </c>
      <c r="G38">
        <f t="shared" si="9"/>
        <v>46.84394116</v>
      </c>
      <c r="H38">
        <f t="shared" si="10"/>
        <v>-3.15605884</v>
      </c>
      <c r="I38">
        <f t="shared" si="5"/>
        <v>9.9607074015421464</v>
      </c>
    </row>
    <row r="39" spans="1:9" x14ac:dyDescent="0.2">
      <c r="A39">
        <v>61.6</v>
      </c>
      <c r="B39">
        <v>51</v>
      </c>
      <c r="C39">
        <f t="shared" si="0"/>
        <v>-10.600000000000001</v>
      </c>
      <c r="D39">
        <v>2.4</v>
      </c>
      <c r="E39">
        <f t="shared" si="1"/>
        <v>-1.8583400000000003</v>
      </c>
      <c r="F39">
        <f t="shared" si="2"/>
        <v>-10.389978940000002</v>
      </c>
      <c r="G39">
        <f t="shared" si="9"/>
        <v>51.210021060000003</v>
      </c>
      <c r="H39">
        <f t="shared" si="10"/>
        <v>0.21002106000000254</v>
      </c>
      <c r="I39">
        <f t="shared" si="5"/>
        <v>4.4108845643524665E-2</v>
      </c>
    </row>
    <row r="40" spans="1:9" x14ac:dyDescent="0.2">
      <c r="A40">
        <v>56</v>
      </c>
      <c r="B40">
        <v>46</v>
      </c>
      <c r="C40">
        <f t="shared" si="0"/>
        <v>-10</v>
      </c>
      <c r="D40">
        <v>2.4</v>
      </c>
      <c r="E40">
        <f t="shared" si="1"/>
        <v>-1.48146</v>
      </c>
      <c r="F40">
        <f t="shared" si="2"/>
        <v>-8.2828428600000006</v>
      </c>
      <c r="G40">
        <f t="shared" si="9"/>
        <v>47.717157139999998</v>
      </c>
      <c r="H40">
        <f t="shared" si="10"/>
        <v>1.7171571399999976</v>
      </c>
      <c r="I40">
        <f t="shared" si="5"/>
        <v>2.9486286434529716</v>
      </c>
    </row>
    <row r="41" spans="1:9" x14ac:dyDescent="0.2">
      <c r="A41">
        <v>60.2</v>
      </c>
      <c r="B41">
        <v>46</v>
      </c>
      <c r="C41">
        <f t="shared" si="0"/>
        <v>-14.200000000000003</v>
      </c>
      <c r="D41">
        <v>2.4</v>
      </c>
      <c r="E41">
        <f t="shared" si="1"/>
        <v>-1.7641199999999999</v>
      </c>
      <c r="F41">
        <f t="shared" si="2"/>
        <v>-9.8631949199999998</v>
      </c>
      <c r="G41">
        <f t="shared" si="9"/>
        <v>50.336805080000005</v>
      </c>
      <c r="H41">
        <f t="shared" si="10"/>
        <v>4.3368050800000049</v>
      </c>
      <c r="I41">
        <f t="shared" si="5"/>
        <v>18.807878301913849</v>
      </c>
    </row>
    <row r="42" spans="1:9" x14ac:dyDescent="0.2">
      <c r="A42">
        <v>60.8</v>
      </c>
      <c r="B42">
        <v>46.3</v>
      </c>
      <c r="C42">
        <f t="shared" si="0"/>
        <v>-14.5</v>
      </c>
      <c r="D42">
        <v>2.4</v>
      </c>
      <c r="E42">
        <f t="shared" si="1"/>
        <v>-1.8045</v>
      </c>
      <c r="F42">
        <f t="shared" si="2"/>
        <v>-10.0889595</v>
      </c>
      <c r="G42">
        <f t="shared" si="9"/>
        <v>50.711040499999996</v>
      </c>
      <c r="H42">
        <f t="shared" si="10"/>
        <v>4.4110404999999986</v>
      </c>
      <c r="I42">
        <f t="shared" si="5"/>
        <v>19.457278292640236</v>
      </c>
    </row>
    <row r="43" spans="1:9" x14ac:dyDescent="0.2">
      <c r="A43">
        <v>56.3</v>
      </c>
      <c r="B43">
        <v>49.7</v>
      </c>
      <c r="C43">
        <f t="shared" si="0"/>
        <v>-6.5999999999999943</v>
      </c>
      <c r="D43">
        <v>2.4</v>
      </c>
      <c r="E43">
        <f t="shared" si="1"/>
        <v>-1.5016499999999997</v>
      </c>
      <c r="F43">
        <f t="shared" si="2"/>
        <v>-8.3957251499999987</v>
      </c>
      <c r="G43">
        <f t="shared" si="9"/>
        <v>47.90427485</v>
      </c>
      <c r="H43">
        <f t="shared" si="10"/>
        <v>-1.7957251500000027</v>
      </c>
      <c r="I43">
        <f t="shared" si="5"/>
        <v>3.2246288143425321</v>
      </c>
    </row>
    <row r="44" spans="1:9" x14ac:dyDescent="0.2">
      <c r="A44">
        <v>37.799999999999997</v>
      </c>
      <c r="B44">
        <v>33.299999999999997</v>
      </c>
      <c r="C44">
        <f t="shared" si="0"/>
        <v>-4.5</v>
      </c>
      <c r="D44">
        <v>4.25</v>
      </c>
      <c r="E44">
        <f t="shared" si="1"/>
        <v>-1.1133349999999995</v>
      </c>
      <c r="F44">
        <f t="shared" si="2"/>
        <v>-6.2246559849999974</v>
      </c>
      <c r="G44">
        <f t="shared" si="9"/>
        <v>31.575344014999999</v>
      </c>
      <c r="H44">
        <f t="shared" si="10"/>
        <v>-1.7246559849999983</v>
      </c>
      <c r="I44">
        <f t="shared" si="5"/>
        <v>2.9744382665963145</v>
      </c>
    </row>
    <row r="45" spans="1:9" x14ac:dyDescent="0.2">
      <c r="A45">
        <v>36.6</v>
      </c>
      <c r="B45">
        <v>29.3</v>
      </c>
      <c r="C45">
        <f t="shared" si="0"/>
        <v>-7.3000000000000007</v>
      </c>
      <c r="D45">
        <v>4.25</v>
      </c>
      <c r="E45">
        <f t="shared" si="1"/>
        <v>-0.9959450000000003</v>
      </c>
      <c r="F45">
        <f t="shared" si="2"/>
        <v>-5.568328495000002</v>
      </c>
      <c r="G45">
        <f t="shared" si="9"/>
        <v>31.031671504999998</v>
      </c>
      <c r="H45">
        <f t="shared" si="10"/>
        <v>1.7316715049999978</v>
      </c>
      <c r="I45">
        <f t="shared" si="5"/>
        <v>2.9986862012289572</v>
      </c>
    </row>
    <row r="46" spans="1:9" x14ac:dyDescent="0.2">
      <c r="A46">
        <v>47.8</v>
      </c>
      <c r="B46">
        <v>37.9</v>
      </c>
      <c r="C46">
        <f t="shared" si="0"/>
        <v>-9.8999999999999986</v>
      </c>
      <c r="D46">
        <v>4.25</v>
      </c>
      <c r="E46">
        <f t="shared" si="1"/>
        <v>-2.0915849999999998</v>
      </c>
      <c r="F46">
        <f t="shared" si="2"/>
        <v>-11.694051734999999</v>
      </c>
      <c r="G46">
        <f t="shared" si="9"/>
        <v>36.105948264999995</v>
      </c>
      <c r="H46">
        <f t="shared" si="10"/>
        <v>-1.7940517350000036</v>
      </c>
      <c r="I46">
        <f t="shared" si="5"/>
        <v>3.2186216278565229</v>
      </c>
    </row>
    <row r="47" spans="1:9" x14ac:dyDescent="0.2">
      <c r="A47">
        <v>41.9</v>
      </c>
      <c r="B47">
        <v>30.3</v>
      </c>
      <c r="C47">
        <f t="shared" si="0"/>
        <v>-11.599999999999998</v>
      </c>
      <c r="D47">
        <v>4.25</v>
      </c>
      <c r="E47">
        <f t="shared" si="1"/>
        <v>-1.5144175</v>
      </c>
      <c r="F47">
        <f t="shared" si="2"/>
        <v>-8.4671082425000002</v>
      </c>
      <c r="G47">
        <f t="shared" si="9"/>
        <v>33.432891757500002</v>
      </c>
      <c r="H47">
        <f t="shared" si="10"/>
        <v>3.1328917575000013</v>
      </c>
      <c r="I47">
        <f t="shared" si="5"/>
        <v>9.815010764211447</v>
      </c>
    </row>
    <row r="48" spans="1:9" x14ac:dyDescent="0.2">
      <c r="A48">
        <v>47.1</v>
      </c>
      <c r="B48">
        <v>37.299999999999997</v>
      </c>
      <c r="C48">
        <f t="shared" si="0"/>
        <v>-9.8000000000000043</v>
      </c>
      <c r="D48">
        <v>4.25</v>
      </c>
      <c r="E48">
        <f t="shared" si="1"/>
        <v>-2.0231075000000001</v>
      </c>
      <c r="F48">
        <f t="shared" si="2"/>
        <v>-11.311194032500001</v>
      </c>
      <c r="G48">
        <f t="shared" si="9"/>
        <v>35.788805967499997</v>
      </c>
      <c r="H48">
        <f t="shared" si="10"/>
        <v>-1.5111940325000006</v>
      </c>
      <c r="I48">
        <f t="shared" si="5"/>
        <v>2.2837074038636129</v>
      </c>
    </row>
    <row r="49" spans="1:10" x14ac:dyDescent="0.2">
      <c r="A49">
        <v>53.06</v>
      </c>
      <c r="B49">
        <v>30.88</v>
      </c>
      <c r="C49">
        <f t="shared" si="0"/>
        <v>-22.180000000000003</v>
      </c>
      <c r="D49">
        <v>2.66</v>
      </c>
      <c r="E49">
        <f t="shared" si="1"/>
        <v>-1.4694694000000001</v>
      </c>
      <c r="F49">
        <f t="shared" si="2"/>
        <v>-8.2158034154000017</v>
      </c>
      <c r="G49">
        <f t="shared" ref="G49" si="11">A49+F49</f>
        <v>44.844196584599999</v>
      </c>
      <c r="H49">
        <f t="shared" ref="H49" si="12">G49-B49</f>
        <v>13.9641965846</v>
      </c>
      <c r="I49">
        <f t="shared" ref="I49" si="13">H49*H49</f>
        <v>194.9987862533543</v>
      </c>
      <c r="J49" s="1"/>
    </row>
    <row r="50" spans="1:10" x14ac:dyDescent="0.2">
      <c r="A50">
        <v>44.41</v>
      </c>
      <c r="B50">
        <v>36.6</v>
      </c>
      <c r="C50">
        <f t="shared" si="0"/>
        <v>-7.8099999999999952</v>
      </c>
      <c r="D50">
        <v>2.66</v>
      </c>
      <c r="E50">
        <f t="shared" si="1"/>
        <v>-0.85021590000000025</v>
      </c>
      <c r="F50">
        <f t="shared" si="2"/>
        <v>-4.7535570969000016</v>
      </c>
      <c r="G50">
        <f t="shared" ref="G50:G75" si="14">A50+F50</f>
        <v>39.656442903099993</v>
      </c>
      <c r="H50">
        <f t="shared" ref="H50:H75" si="15">G50-B50</f>
        <v>3.0564429030999918</v>
      </c>
      <c r="I50">
        <f t="shared" si="5"/>
        <v>9.3418432199103059</v>
      </c>
    </row>
    <row r="51" spans="1:10" x14ac:dyDescent="0.2">
      <c r="A51">
        <v>30.64</v>
      </c>
      <c r="B51">
        <v>32.950000000000003</v>
      </c>
      <c r="C51">
        <f t="shared" si="0"/>
        <v>2.3100000000000023</v>
      </c>
      <c r="D51">
        <v>2.66</v>
      </c>
      <c r="E51">
        <f t="shared" si="1"/>
        <v>0.13557839999999977</v>
      </c>
      <c r="F51">
        <f t="shared" si="2"/>
        <v>0.75801883439999873</v>
      </c>
      <c r="G51">
        <f t="shared" si="14"/>
        <v>31.398018834399998</v>
      </c>
      <c r="H51">
        <f t="shared" si="15"/>
        <v>-1.5519811656000044</v>
      </c>
      <c r="I51">
        <f t="shared" si="5"/>
        <v>2.4086455383771486</v>
      </c>
    </row>
    <row r="52" spans="1:10" x14ac:dyDescent="0.2">
      <c r="A52">
        <v>46.2</v>
      </c>
      <c r="B52">
        <v>39.51</v>
      </c>
      <c r="C52">
        <f t="shared" si="0"/>
        <v>-6.6900000000000048</v>
      </c>
      <c r="D52">
        <v>2.66</v>
      </c>
      <c r="E52">
        <f t="shared" si="1"/>
        <v>-0.9783620000000004</v>
      </c>
      <c r="F52">
        <f t="shared" si="2"/>
        <v>-5.4700219420000025</v>
      </c>
      <c r="G52">
        <f t="shared" si="14"/>
        <v>40.729978058</v>
      </c>
      <c r="H52">
        <f t="shared" si="15"/>
        <v>1.2199780580000024</v>
      </c>
      <c r="I52">
        <f t="shared" si="5"/>
        <v>1.488346462001457</v>
      </c>
    </row>
    <row r="53" spans="1:10" x14ac:dyDescent="0.2">
      <c r="A53">
        <v>43.64</v>
      </c>
      <c r="B53">
        <v>40.85</v>
      </c>
      <c r="C53">
        <f t="shared" si="0"/>
        <v>-2.7899999999999991</v>
      </c>
      <c r="D53">
        <v>2.66</v>
      </c>
      <c r="E53">
        <f t="shared" si="1"/>
        <v>-0.79509160000000034</v>
      </c>
      <c r="F53">
        <f t="shared" si="2"/>
        <v>-4.4453571356000019</v>
      </c>
      <c r="G53">
        <f t="shared" si="14"/>
        <v>39.194642864399995</v>
      </c>
      <c r="H53">
        <f t="shared" si="15"/>
        <v>-1.6553571356000063</v>
      </c>
      <c r="I53">
        <f t="shared" si="5"/>
        <v>2.7402072463818579</v>
      </c>
    </row>
    <row r="54" spans="1:10" x14ac:dyDescent="0.2">
      <c r="A54">
        <v>48.61</v>
      </c>
      <c r="B54">
        <v>45.24</v>
      </c>
      <c r="C54">
        <f t="shared" si="0"/>
        <v>-3.3699999999999974</v>
      </c>
      <c r="D54">
        <v>2.66</v>
      </c>
      <c r="E54">
        <f t="shared" si="1"/>
        <v>-1.1508939000000002</v>
      </c>
      <c r="F54">
        <f t="shared" si="2"/>
        <v>-6.4346477949000018</v>
      </c>
      <c r="G54">
        <f t="shared" si="14"/>
        <v>42.175352205099998</v>
      </c>
      <c r="H54">
        <f t="shared" si="15"/>
        <v>-3.0646477949000044</v>
      </c>
      <c r="I54">
        <f t="shared" si="5"/>
        <v>9.3920661067854585</v>
      </c>
    </row>
    <row r="55" spans="1:10" x14ac:dyDescent="0.2">
      <c r="A55">
        <v>43.32</v>
      </c>
      <c r="B55">
        <v>42.78</v>
      </c>
      <c r="C55">
        <f t="shared" si="0"/>
        <v>-0.53999999999999915</v>
      </c>
      <c r="D55">
        <v>2.66</v>
      </c>
      <c r="E55">
        <f t="shared" si="1"/>
        <v>-0.77218280000000039</v>
      </c>
      <c r="F55">
        <f t="shared" si="2"/>
        <v>-4.3172740348000023</v>
      </c>
      <c r="G55">
        <f t="shared" si="14"/>
        <v>39.0027259652</v>
      </c>
      <c r="H55">
        <f t="shared" si="15"/>
        <v>-3.7772740348000013</v>
      </c>
      <c r="I55">
        <f t="shared" si="5"/>
        <v>14.267799133974282</v>
      </c>
    </row>
    <row r="56" spans="1:10" x14ac:dyDescent="0.2">
      <c r="A56">
        <v>38.6</v>
      </c>
      <c r="B56">
        <v>33.299999999999997</v>
      </c>
      <c r="C56">
        <f t="shared" si="0"/>
        <v>-5.3000000000000043</v>
      </c>
      <c r="D56">
        <v>2.66</v>
      </c>
      <c r="E56">
        <f t="shared" si="1"/>
        <v>-0.43427800000000061</v>
      </c>
      <c r="F56">
        <f t="shared" si="2"/>
        <v>-2.4280482980000033</v>
      </c>
      <c r="G56">
        <f t="shared" si="14"/>
        <v>36.171951702000001</v>
      </c>
      <c r="H56">
        <f t="shared" si="15"/>
        <v>2.871951702000004</v>
      </c>
      <c r="I56">
        <f t="shared" si="5"/>
        <v>8.2481065786207193</v>
      </c>
    </row>
    <row r="57" spans="1:10" x14ac:dyDescent="0.2">
      <c r="A57">
        <v>51</v>
      </c>
      <c r="B57">
        <v>47.5</v>
      </c>
      <c r="C57">
        <f t="shared" si="0"/>
        <v>-3.5</v>
      </c>
      <c r="D57">
        <v>2.66</v>
      </c>
      <c r="E57">
        <f t="shared" si="1"/>
        <v>-1.3219939999999999</v>
      </c>
      <c r="F57">
        <f t="shared" si="2"/>
        <v>-7.3912684539999995</v>
      </c>
      <c r="G57">
        <f t="shared" si="14"/>
        <v>43.608731546000001</v>
      </c>
      <c r="H57">
        <f t="shared" si="15"/>
        <v>-3.8912684539999987</v>
      </c>
      <c r="I57">
        <f t="shared" si="5"/>
        <v>15.141970181095539</v>
      </c>
    </row>
    <row r="58" spans="1:10" x14ac:dyDescent="0.2">
      <c r="A58">
        <v>34.200000000000003</v>
      </c>
      <c r="B58">
        <v>32.700000000000003</v>
      </c>
      <c r="C58">
        <f t="shared" si="0"/>
        <v>-1.5</v>
      </c>
      <c r="D58">
        <v>2.66</v>
      </c>
      <c r="E58">
        <f t="shared" si="1"/>
        <v>-0.11928200000000055</v>
      </c>
      <c r="F58">
        <f t="shared" si="2"/>
        <v>-0.66690566200000312</v>
      </c>
      <c r="G58">
        <f t="shared" si="14"/>
        <v>33.533094337999998</v>
      </c>
      <c r="H58">
        <f t="shared" si="15"/>
        <v>0.8330943379999951</v>
      </c>
      <c r="I58">
        <f t="shared" si="5"/>
        <v>0.69404617600765006</v>
      </c>
    </row>
    <row r="59" spans="1:10" x14ac:dyDescent="0.2">
      <c r="A59">
        <v>50.3</v>
      </c>
      <c r="B59">
        <v>48.9</v>
      </c>
      <c r="C59">
        <f t="shared" si="0"/>
        <v>-1.3999999999999986</v>
      </c>
      <c r="D59">
        <v>2.66</v>
      </c>
      <c r="E59">
        <f t="shared" si="1"/>
        <v>-1.2718810000000003</v>
      </c>
      <c r="F59">
        <f t="shared" si="2"/>
        <v>-7.1110866710000016</v>
      </c>
      <c r="G59">
        <f t="shared" si="14"/>
        <v>43.188913328999995</v>
      </c>
      <c r="H59">
        <f t="shared" si="15"/>
        <v>-5.7110866710000039</v>
      </c>
      <c r="I59">
        <f t="shared" si="5"/>
        <v>32.616510963673903</v>
      </c>
    </row>
    <row r="60" spans="1:10" x14ac:dyDescent="0.2">
      <c r="A60">
        <v>39.1</v>
      </c>
      <c r="B60">
        <v>39.1</v>
      </c>
      <c r="C60">
        <f t="shared" si="0"/>
        <v>0</v>
      </c>
      <c r="D60">
        <v>2.66</v>
      </c>
      <c r="E60">
        <f t="shared" si="1"/>
        <v>-0.47007300000000041</v>
      </c>
      <c r="F60">
        <f t="shared" si="2"/>
        <v>-2.6281781430000022</v>
      </c>
      <c r="G60">
        <f t="shared" si="14"/>
        <v>36.471821857000002</v>
      </c>
      <c r="H60">
        <f t="shared" si="15"/>
        <v>-2.6281781429999995</v>
      </c>
      <c r="I60">
        <f t="shared" si="5"/>
        <v>6.9073203513429258</v>
      </c>
    </row>
    <row r="61" spans="1:10" x14ac:dyDescent="0.2">
      <c r="A61">
        <v>31.3</v>
      </c>
      <c r="B61">
        <v>29.2</v>
      </c>
      <c r="C61">
        <f t="shared" si="0"/>
        <v>-2.1000000000000014</v>
      </c>
      <c r="D61">
        <v>2.66</v>
      </c>
      <c r="E61">
        <f t="shared" si="1"/>
        <v>8.8328999999999658E-2</v>
      </c>
      <c r="F61">
        <f t="shared" si="2"/>
        <v>0.49384743899999811</v>
      </c>
      <c r="G61">
        <f t="shared" si="14"/>
        <v>31.793847439</v>
      </c>
      <c r="H61">
        <f t="shared" si="15"/>
        <v>2.593847439000001</v>
      </c>
      <c r="I61">
        <f t="shared" si="5"/>
        <v>6.7280445368068644</v>
      </c>
    </row>
    <row r="62" spans="1:10" x14ac:dyDescent="0.2">
      <c r="A62">
        <v>31.9</v>
      </c>
      <c r="B62">
        <v>28</v>
      </c>
      <c r="C62">
        <f t="shared" si="0"/>
        <v>-3.8999999999999986</v>
      </c>
      <c r="D62">
        <v>2.66</v>
      </c>
      <c r="E62">
        <f t="shared" si="1"/>
        <v>4.5374999999999943E-2</v>
      </c>
      <c r="F62">
        <f t="shared" si="2"/>
        <v>0.2536916249999997</v>
      </c>
      <c r="G62">
        <f t="shared" si="14"/>
        <v>32.153691625</v>
      </c>
      <c r="H62">
        <f t="shared" si="15"/>
        <v>4.1536916250000004</v>
      </c>
      <c r="I62">
        <f t="shared" si="5"/>
        <v>17.253154115595144</v>
      </c>
    </row>
    <row r="63" spans="1:10" x14ac:dyDescent="0.2">
      <c r="A63">
        <v>55.2</v>
      </c>
      <c r="B63">
        <v>48.3</v>
      </c>
      <c r="C63">
        <f t="shared" si="0"/>
        <v>-6.9000000000000057</v>
      </c>
      <c r="D63">
        <v>2.66</v>
      </c>
      <c r="E63">
        <f t="shared" si="1"/>
        <v>-1.6226720000000008</v>
      </c>
      <c r="F63">
        <f t="shared" si="2"/>
        <v>-9.0723591520000042</v>
      </c>
      <c r="G63">
        <f t="shared" si="14"/>
        <v>46.127640847999999</v>
      </c>
      <c r="H63">
        <f t="shared" si="15"/>
        <v>-2.1723591519999985</v>
      </c>
      <c r="I63">
        <f t="shared" si="5"/>
        <v>4.7191442852781522</v>
      </c>
    </row>
    <row r="64" spans="1:10" x14ac:dyDescent="0.2">
      <c r="A64">
        <v>34.700000000000003</v>
      </c>
      <c r="B64">
        <v>29.6</v>
      </c>
      <c r="C64">
        <f t="shared" si="0"/>
        <v>-5.1000000000000014</v>
      </c>
      <c r="D64">
        <v>2.66</v>
      </c>
      <c r="E64">
        <f t="shared" si="1"/>
        <v>-0.15507700000000035</v>
      </c>
      <c r="F64">
        <f t="shared" si="2"/>
        <v>-0.86703550700000198</v>
      </c>
      <c r="G64">
        <f t="shared" si="14"/>
        <v>33.832964492999999</v>
      </c>
      <c r="H64">
        <f t="shared" si="15"/>
        <v>4.2329644929999972</v>
      </c>
      <c r="I64">
        <f t="shared" si="5"/>
        <v>17.917988398998723</v>
      </c>
    </row>
    <row r="65" spans="1:9" x14ac:dyDescent="0.2">
      <c r="A65">
        <v>40.799999999999997</v>
      </c>
      <c r="B65">
        <v>40.799999999999997</v>
      </c>
      <c r="C65">
        <f t="shared" si="0"/>
        <v>0</v>
      </c>
      <c r="D65">
        <v>2.66</v>
      </c>
      <c r="E65">
        <f t="shared" si="1"/>
        <v>-0.59177599999999986</v>
      </c>
      <c r="F65">
        <f t="shared" si="2"/>
        <v>-3.3086196159999992</v>
      </c>
      <c r="G65">
        <f t="shared" si="14"/>
        <v>37.491380383999996</v>
      </c>
      <c r="H65">
        <f t="shared" si="15"/>
        <v>-3.3086196160000014</v>
      </c>
      <c r="I65">
        <f t="shared" si="5"/>
        <v>10.946963763379998</v>
      </c>
    </row>
    <row r="66" spans="1:9" x14ac:dyDescent="0.2">
      <c r="A66">
        <v>45.4</v>
      </c>
      <c r="B66">
        <v>39.4</v>
      </c>
      <c r="C66">
        <f t="shared" si="0"/>
        <v>-6</v>
      </c>
      <c r="D66">
        <v>2.66</v>
      </c>
      <c r="E66">
        <f t="shared" si="1"/>
        <v>-0.92109000000000019</v>
      </c>
      <c r="F66">
        <f t="shared" si="2"/>
        <v>-5.1498141900000016</v>
      </c>
      <c r="G66">
        <f t="shared" si="14"/>
        <v>40.250185809999998</v>
      </c>
      <c r="H66">
        <f t="shared" si="15"/>
        <v>0.85018580999999926</v>
      </c>
      <c r="I66">
        <f t="shared" si="5"/>
        <v>0.72281591152535485</v>
      </c>
    </row>
    <row r="67" spans="1:9" x14ac:dyDescent="0.2">
      <c r="A67">
        <v>31.7</v>
      </c>
      <c r="B67">
        <v>31.7</v>
      </c>
      <c r="C67">
        <f t="shared" ref="C67:C75" si="16">B67-A67</f>
        <v>0</v>
      </c>
      <c r="D67">
        <v>2.66</v>
      </c>
      <c r="E67">
        <f t="shared" ref="E67:E75" si="17">1.9019+0.1606*D67-0.0277*A67-0.0165*(A67*D67)</f>
        <v>5.9692999999999996E-2</v>
      </c>
      <c r="F67">
        <f t="shared" ref="F67:F75" si="18">E67*5.591</f>
        <v>0.33374356299999997</v>
      </c>
      <c r="G67">
        <f t="shared" si="14"/>
        <v>32.033743563000002</v>
      </c>
      <c r="H67">
        <f t="shared" si="15"/>
        <v>0.3337435630000023</v>
      </c>
      <c r="I67">
        <f t="shared" ref="I67:I75" si="19">H67*H67</f>
        <v>0.1113847658439365</v>
      </c>
    </row>
    <row r="68" spans="1:9" x14ac:dyDescent="0.2">
      <c r="A68">
        <v>55.6</v>
      </c>
      <c r="B68">
        <v>40.5</v>
      </c>
      <c r="C68">
        <f t="shared" si="16"/>
        <v>-15.100000000000001</v>
      </c>
      <c r="D68">
        <v>2.66</v>
      </c>
      <c r="E68">
        <f t="shared" si="17"/>
        <v>-1.6513080000000007</v>
      </c>
      <c r="F68">
        <f t="shared" si="18"/>
        <v>-9.2324630280000033</v>
      </c>
      <c r="G68">
        <f t="shared" si="14"/>
        <v>46.367536971999996</v>
      </c>
      <c r="H68">
        <f t="shared" si="15"/>
        <v>5.8675369719999964</v>
      </c>
      <c r="I68">
        <f t="shared" si="19"/>
        <v>34.427990117786884</v>
      </c>
    </row>
    <row r="69" spans="1:9" x14ac:dyDescent="0.2">
      <c r="A69">
        <v>45.2</v>
      </c>
      <c r="B69">
        <v>36.799999999999997</v>
      </c>
      <c r="C69">
        <f t="shared" si="16"/>
        <v>-8.4000000000000057</v>
      </c>
      <c r="D69">
        <v>2.66</v>
      </c>
      <c r="E69">
        <f t="shared" si="17"/>
        <v>-0.90677200000000058</v>
      </c>
      <c r="F69">
        <f t="shared" si="18"/>
        <v>-5.069762252000003</v>
      </c>
      <c r="G69">
        <f t="shared" si="14"/>
        <v>40.130237747999999</v>
      </c>
      <c r="H69">
        <f t="shared" si="15"/>
        <v>3.3302377480000018</v>
      </c>
      <c r="I69">
        <f t="shared" si="19"/>
        <v>11.090483458204124</v>
      </c>
    </row>
    <row r="70" spans="1:9" x14ac:dyDescent="0.2">
      <c r="A70">
        <v>50</v>
      </c>
      <c r="B70">
        <v>46.5</v>
      </c>
      <c r="C70">
        <f t="shared" si="16"/>
        <v>-3.5</v>
      </c>
      <c r="D70">
        <v>2.66</v>
      </c>
      <c r="E70">
        <f t="shared" si="17"/>
        <v>-1.2504040000000003</v>
      </c>
      <c r="F70">
        <f t="shared" si="18"/>
        <v>-6.9910087640000018</v>
      </c>
      <c r="G70">
        <f t="shared" si="14"/>
        <v>43.008991236</v>
      </c>
      <c r="H70">
        <f t="shared" si="15"/>
        <v>-3.491008764</v>
      </c>
      <c r="I70">
        <f t="shared" si="19"/>
        <v>12.187142190324808</v>
      </c>
    </row>
    <row r="71" spans="1:9" x14ac:dyDescent="0.2">
      <c r="A71">
        <v>41.3</v>
      </c>
      <c r="B71">
        <v>33.6</v>
      </c>
      <c r="C71">
        <f t="shared" si="16"/>
        <v>-7.6999999999999957</v>
      </c>
      <c r="D71">
        <v>2.66</v>
      </c>
      <c r="E71">
        <f t="shared" si="17"/>
        <v>-0.62757100000000032</v>
      </c>
      <c r="F71">
        <f t="shared" si="18"/>
        <v>-3.5087494610000021</v>
      </c>
      <c r="G71">
        <f t="shared" si="14"/>
        <v>37.791250538999996</v>
      </c>
      <c r="H71">
        <f t="shared" si="15"/>
        <v>4.191250538999995</v>
      </c>
      <c r="I71">
        <f t="shared" si="19"/>
        <v>17.566581080667749</v>
      </c>
    </row>
    <row r="72" spans="1:9" x14ac:dyDescent="0.2">
      <c r="A72">
        <v>46.2</v>
      </c>
      <c r="B72">
        <v>39.200000000000003</v>
      </c>
      <c r="C72">
        <f t="shared" si="16"/>
        <v>-7</v>
      </c>
      <c r="D72">
        <v>2.66</v>
      </c>
      <c r="E72">
        <f t="shared" si="17"/>
        <v>-0.9783620000000004</v>
      </c>
      <c r="F72">
        <f t="shared" si="18"/>
        <v>-5.4700219420000025</v>
      </c>
      <c r="G72">
        <f t="shared" si="14"/>
        <v>40.729978058</v>
      </c>
      <c r="H72">
        <f t="shared" si="15"/>
        <v>1.5299780579999975</v>
      </c>
      <c r="I72">
        <f t="shared" si="19"/>
        <v>2.3408328579614439</v>
      </c>
    </row>
    <row r="73" spans="1:9" x14ac:dyDescent="0.2">
      <c r="A73">
        <v>40.799999999999997</v>
      </c>
      <c r="B73">
        <v>40.799999999999997</v>
      </c>
      <c r="C73">
        <f t="shared" si="16"/>
        <v>0</v>
      </c>
      <c r="D73">
        <v>2.66</v>
      </c>
      <c r="E73">
        <f t="shared" si="17"/>
        <v>-0.59177599999999986</v>
      </c>
      <c r="F73">
        <f t="shared" si="18"/>
        <v>-3.3086196159999992</v>
      </c>
      <c r="G73">
        <f t="shared" si="14"/>
        <v>37.491380383999996</v>
      </c>
      <c r="H73">
        <f t="shared" si="15"/>
        <v>-3.3086196160000014</v>
      </c>
      <c r="I73">
        <f t="shared" si="19"/>
        <v>10.946963763379998</v>
      </c>
    </row>
    <row r="74" spans="1:9" x14ac:dyDescent="0.2">
      <c r="A74">
        <v>44</v>
      </c>
      <c r="B74">
        <v>44</v>
      </c>
      <c r="C74">
        <f t="shared" si="16"/>
        <v>0</v>
      </c>
      <c r="D74">
        <v>2.66</v>
      </c>
      <c r="E74">
        <f t="shared" si="17"/>
        <v>-0.82086400000000026</v>
      </c>
      <c r="F74">
        <f t="shared" si="18"/>
        <v>-4.5894506240000013</v>
      </c>
      <c r="G74">
        <f t="shared" si="14"/>
        <v>39.410549375999999</v>
      </c>
      <c r="H74">
        <f t="shared" si="15"/>
        <v>-4.5894506240000013</v>
      </c>
      <c r="I74">
        <f t="shared" si="19"/>
        <v>21.063057030134001</v>
      </c>
    </row>
    <row r="75" spans="1:9" x14ac:dyDescent="0.2">
      <c r="A75">
        <v>52.1</v>
      </c>
      <c r="B75">
        <v>48.5</v>
      </c>
      <c r="C75">
        <f t="shared" si="16"/>
        <v>-3.6000000000000014</v>
      </c>
      <c r="D75">
        <v>2.66</v>
      </c>
      <c r="E75">
        <f t="shared" si="17"/>
        <v>-1.4007430000000005</v>
      </c>
      <c r="F75">
        <f t="shared" si="18"/>
        <v>-7.8315541130000028</v>
      </c>
      <c r="G75">
        <f t="shared" si="14"/>
        <v>44.268445886999999</v>
      </c>
      <c r="H75">
        <f t="shared" si="15"/>
        <v>-4.2315541130000014</v>
      </c>
      <c r="I75">
        <f t="shared" si="19"/>
        <v>17.90605021124723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1065.8045576647173</v>
      </c>
    </row>
    <row r="79" spans="1:9" x14ac:dyDescent="0.2">
      <c r="A79">
        <f>AVERAGE(A2:A75)</f>
        <v>46.839999999999989</v>
      </c>
      <c r="B79">
        <f t="shared" ref="B79:E79" si="20">AVERAGE(B2:B75)</f>
        <v>38.617297297297299</v>
      </c>
      <c r="D79">
        <f t="shared" si="20"/>
        <v>3.2625675675675678</v>
      </c>
      <c r="E79">
        <f t="shared" si="20"/>
        <v>-1.3848662479729734</v>
      </c>
      <c r="F79">
        <f>AVERAGE(F2:F75)</f>
        <v>-7.7427871924168929</v>
      </c>
      <c r="H79" s="1" t="s">
        <v>6</v>
      </c>
      <c r="I79">
        <f>COUNT(I2:I75)</f>
        <v>74</v>
      </c>
    </row>
    <row r="80" spans="1:9" x14ac:dyDescent="0.2">
      <c r="H80" s="1" t="s">
        <v>7</v>
      </c>
      <c r="I80">
        <f>I78/(I79-2)</f>
        <v>14.802841078676629</v>
      </c>
    </row>
    <row r="81" spans="8:9" x14ac:dyDescent="0.2">
      <c r="H81" s="1" t="s">
        <v>8</v>
      </c>
      <c r="I81">
        <f>SQRT(I80)</f>
        <v>3.8474460462333488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M37"/>
  <sheetViews>
    <sheetView workbookViewId="0">
      <selection activeCell="D2" sqref="D2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0.8728+0.7706*A2-0.01078*B2-0.073*(A2*A2)-0.0199*(A2*B2)</f>
        <v>0.49550000000000005</v>
      </c>
      <c r="E2">
        <f>D2*5.591</f>
        <v>2.7703405000000005</v>
      </c>
      <c r="F2">
        <f>E2+B2</f>
        <v>37.770340500000003</v>
      </c>
    </row>
    <row r="3" spans="1:13" x14ac:dyDescent="0.2">
      <c r="A3">
        <v>1</v>
      </c>
      <c r="B3">
        <v>35</v>
      </c>
      <c r="D3">
        <f t="shared" ref="D3:D37" si="0">0.8728+0.7706*A3-0.01078*B3-0.073*(A3*A3)-0.0199*(A3*B3)</f>
        <v>0.49660000000000004</v>
      </c>
      <c r="E3">
        <f t="shared" ref="E3:E37" si="1">D3*5.591</f>
        <v>2.7764906000000003</v>
      </c>
      <c r="F3">
        <f>E3+B3</f>
        <v>37.776490600000002</v>
      </c>
    </row>
    <row r="4" spans="1:13" x14ac:dyDescent="0.2">
      <c r="A4">
        <v>2</v>
      </c>
      <c r="B4">
        <v>35</v>
      </c>
      <c r="D4">
        <f t="shared" si="0"/>
        <v>0.35169999999999968</v>
      </c>
      <c r="E4">
        <f t="shared" si="1"/>
        <v>1.9663546999999983</v>
      </c>
      <c r="F4">
        <f t="shared" ref="F4:F37" si="2">E4+B4</f>
        <v>36.966354699999997</v>
      </c>
    </row>
    <row r="5" spans="1:13" x14ac:dyDescent="0.2">
      <c r="A5">
        <v>3</v>
      </c>
      <c r="B5">
        <v>35</v>
      </c>
      <c r="D5">
        <f t="shared" si="0"/>
        <v>6.0799999999999521E-2</v>
      </c>
      <c r="E5">
        <f t="shared" si="1"/>
        <v>0.33993279999999731</v>
      </c>
      <c r="F5">
        <f t="shared" si="2"/>
        <v>35.3399328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-0.37610000000000054</v>
      </c>
      <c r="E6">
        <f t="shared" si="1"/>
        <v>-2.1027751000000032</v>
      </c>
      <c r="F6">
        <f t="shared" si="2"/>
        <v>32.897224899999998</v>
      </c>
      <c r="H6" s="1"/>
    </row>
    <row r="7" spans="1:13" x14ac:dyDescent="0.2">
      <c r="A7">
        <v>5</v>
      </c>
      <c r="B7">
        <v>35</v>
      </c>
      <c r="D7">
        <f t="shared" si="0"/>
        <v>-0.95900000000000096</v>
      </c>
      <c r="E7">
        <f t="shared" si="1"/>
        <v>-5.361769000000006</v>
      </c>
      <c r="F7">
        <f t="shared" si="2"/>
        <v>29.638230999999994</v>
      </c>
      <c r="H7" s="1"/>
    </row>
    <row r="8" spans="1:13" x14ac:dyDescent="0.2">
      <c r="A8">
        <v>0</v>
      </c>
      <c r="B8">
        <v>45</v>
      </c>
      <c r="D8">
        <f t="shared" si="0"/>
        <v>0.38770000000000004</v>
      </c>
      <c r="E8">
        <f t="shared" si="1"/>
        <v>2.1676307000000001</v>
      </c>
      <c r="F8">
        <f t="shared" si="2"/>
        <v>47.167630700000004</v>
      </c>
      <c r="H8" s="1"/>
    </row>
    <row r="9" spans="1:13" x14ac:dyDescent="0.2">
      <c r="A9">
        <v>1</v>
      </c>
      <c r="B9">
        <v>45</v>
      </c>
      <c r="D9">
        <f t="shared" si="0"/>
        <v>0.18980000000000008</v>
      </c>
      <c r="E9">
        <f t="shared" si="1"/>
        <v>1.0611718000000006</v>
      </c>
      <c r="F9">
        <f t="shared" si="2"/>
        <v>46.061171800000004</v>
      </c>
      <c r="H9" s="1"/>
    </row>
    <row r="10" spans="1:13" x14ac:dyDescent="0.2">
      <c r="A10">
        <v>2</v>
      </c>
      <c r="B10">
        <v>45</v>
      </c>
      <c r="D10">
        <f t="shared" si="0"/>
        <v>-0.15410000000000057</v>
      </c>
      <c r="E10">
        <f t="shared" si="1"/>
        <v>-0.8615731000000032</v>
      </c>
      <c r="F10">
        <f t="shared" si="2"/>
        <v>44.138426899999999</v>
      </c>
      <c r="H10" s="1"/>
    </row>
    <row r="11" spans="1:13" x14ac:dyDescent="0.2">
      <c r="A11">
        <v>3</v>
      </c>
      <c r="B11">
        <v>45</v>
      </c>
      <c r="D11">
        <f t="shared" si="0"/>
        <v>-0.64400000000000057</v>
      </c>
      <c r="E11">
        <f t="shared" si="1"/>
        <v>-3.6006040000000032</v>
      </c>
      <c r="F11">
        <f t="shared" si="2"/>
        <v>41.399395999999996</v>
      </c>
      <c r="H11" s="1"/>
    </row>
    <row r="12" spans="1:13" x14ac:dyDescent="0.2">
      <c r="A12">
        <v>4</v>
      </c>
      <c r="B12">
        <v>45</v>
      </c>
      <c r="D12">
        <f t="shared" si="0"/>
        <v>-1.2799000000000009</v>
      </c>
      <c r="E12">
        <f t="shared" si="1"/>
        <v>-7.1559209000000052</v>
      </c>
      <c r="F12">
        <f t="shared" si="2"/>
        <v>37.844079099999995</v>
      </c>
    </row>
    <row r="13" spans="1:13" x14ac:dyDescent="0.2">
      <c r="A13">
        <v>5</v>
      </c>
      <c r="B13">
        <v>45</v>
      </c>
      <c r="D13">
        <f t="shared" si="0"/>
        <v>-2.0618000000000007</v>
      </c>
      <c r="E13">
        <f t="shared" si="1"/>
        <v>-11.527523800000004</v>
      </c>
      <c r="F13">
        <f t="shared" si="2"/>
        <v>33.472476199999996</v>
      </c>
    </row>
    <row r="14" spans="1:13" x14ac:dyDescent="0.2">
      <c r="A14">
        <v>0</v>
      </c>
      <c r="B14">
        <v>55</v>
      </c>
      <c r="D14">
        <f t="shared" si="0"/>
        <v>0.27990000000000004</v>
      </c>
      <c r="E14">
        <f t="shared" si="1"/>
        <v>1.5649209000000002</v>
      </c>
      <c r="F14">
        <f t="shared" si="2"/>
        <v>56.564920899999997</v>
      </c>
    </row>
    <row r="15" spans="1:13" x14ac:dyDescent="0.2">
      <c r="A15">
        <v>1</v>
      </c>
      <c r="B15">
        <v>55</v>
      </c>
      <c r="D15">
        <f t="shared" si="0"/>
        <v>-0.11699999999999999</v>
      </c>
      <c r="E15">
        <f t="shared" si="1"/>
        <v>-0.65414700000000003</v>
      </c>
      <c r="F15">
        <f t="shared" si="2"/>
        <v>54.345852999999998</v>
      </c>
    </row>
    <row r="16" spans="1:13" x14ac:dyDescent="0.2">
      <c r="A16">
        <v>2</v>
      </c>
      <c r="B16">
        <v>55</v>
      </c>
      <c r="D16">
        <f t="shared" si="0"/>
        <v>-0.65990000000000038</v>
      </c>
      <c r="E16">
        <f t="shared" si="1"/>
        <v>-3.6895009000000023</v>
      </c>
      <c r="F16">
        <f t="shared" si="2"/>
        <v>51.310499100000001</v>
      </c>
    </row>
    <row r="17" spans="1:6" x14ac:dyDescent="0.2">
      <c r="A17">
        <v>3</v>
      </c>
      <c r="B17">
        <v>55</v>
      </c>
      <c r="D17">
        <f t="shared" si="0"/>
        <v>-1.3488000000000007</v>
      </c>
      <c r="E17">
        <f t="shared" si="1"/>
        <v>-7.5411408000000044</v>
      </c>
      <c r="F17">
        <f t="shared" si="2"/>
        <v>47.458859199999992</v>
      </c>
    </row>
    <row r="18" spans="1:6" x14ac:dyDescent="0.2">
      <c r="A18">
        <v>4</v>
      </c>
      <c r="B18">
        <v>55</v>
      </c>
      <c r="D18">
        <f t="shared" si="0"/>
        <v>-2.1837000000000009</v>
      </c>
      <c r="E18">
        <f t="shared" si="1"/>
        <v>-12.209066700000005</v>
      </c>
      <c r="F18">
        <f t="shared" si="2"/>
        <v>42.790933299999992</v>
      </c>
    </row>
    <row r="19" spans="1:6" x14ac:dyDescent="0.2">
      <c r="A19">
        <v>5</v>
      </c>
      <c r="B19">
        <v>55</v>
      </c>
      <c r="D19">
        <f t="shared" si="0"/>
        <v>-3.164600000000001</v>
      </c>
      <c r="E19">
        <f t="shared" si="1"/>
        <v>-17.693278600000006</v>
      </c>
      <c r="F19">
        <f t="shared" si="2"/>
        <v>37.306721399999994</v>
      </c>
    </row>
    <row r="20" spans="1:6" x14ac:dyDescent="0.2">
      <c r="A20">
        <v>0</v>
      </c>
      <c r="B20">
        <v>65</v>
      </c>
      <c r="D20">
        <f t="shared" si="0"/>
        <v>0.17210000000000003</v>
      </c>
      <c r="E20">
        <f t="shared" si="1"/>
        <v>0.96221110000000021</v>
      </c>
      <c r="F20">
        <f t="shared" si="2"/>
        <v>65.962211100000005</v>
      </c>
    </row>
    <row r="21" spans="1:6" x14ac:dyDescent="0.2">
      <c r="A21">
        <v>1</v>
      </c>
      <c r="B21">
        <v>65</v>
      </c>
      <c r="D21">
        <f t="shared" si="0"/>
        <v>-0.42380000000000007</v>
      </c>
      <c r="E21">
        <f t="shared" si="1"/>
        <v>-2.3694658000000004</v>
      </c>
      <c r="F21">
        <f t="shared" si="2"/>
        <v>62.6305342</v>
      </c>
    </row>
    <row r="22" spans="1:6" x14ac:dyDescent="0.2">
      <c r="A22">
        <v>2</v>
      </c>
      <c r="B22">
        <v>65</v>
      </c>
      <c r="D22">
        <f t="shared" si="0"/>
        <v>-1.1657000000000004</v>
      </c>
      <c r="E22">
        <f t="shared" si="1"/>
        <v>-6.5174287000000026</v>
      </c>
      <c r="F22">
        <f t="shared" si="2"/>
        <v>58.482571299999996</v>
      </c>
    </row>
    <row r="23" spans="1:6" x14ac:dyDescent="0.2">
      <c r="A23">
        <v>3</v>
      </c>
      <c r="B23">
        <v>65</v>
      </c>
      <c r="D23">
        <f t="shared" si="0"/>
        <v>-2.0536000000000003</v>
      </c>
      <c r="E23">
        <f t="shared" si="1"/>
        <v>-11.481677600000003</v>
      </c>
      <c r="F23">
        <f t="shared" si="2"/>
        <v>53.518322399999995</v>
      </c>
    </row>
    <row r="24" spans="1:6" x14ac:dyDescent="0.2">
      <c r="A24">
        <v>4</v>
      </c>
      <c r="B24">
        <v>65</v>
      </c>
      <c r="D24">
        <f t="shared" si="0"/>
        <v>-3.0875000000000004</v>
      </c>
      <c r="E24">
        <f t="shared" si="1"/>
        <v>-17.262212500000004</v>
      </c>
      <c r="F24">
        <f t="shared" si="2"/>
        <v>47.737787499999996</v>
      </c>
    </row>
    <row r="25" spans="1:6" x14ac:dyDescent="0.2">
      <c r="A25">
        <v>5</v>
      </c>
      <c r="B25">
        <v>65</v>
      </c>
      <c r="D25">
        <f t="shared" si="0"/>
        <v>-4.2674000000000012</v>
      </c>
      <c r="E25">
        <f t="shared" si="1"/>
        <v>-23.859033400000008</v>
      </c>
      <c r="F25">
        <f t="shared" si="2"/>
        <v>41.140966599999992</v>
      </c>
    </row>
    <row r="26" spans="1:6" x14ac:dyDescent="0.2">
      <c r="A26">
        <v>0</v>
      </c>
      <c r="B26">
        <v>75</v>
      </c>
      <c r="D26">
        <f t="shared" si="0"/>
        <v>6.4300000000000024E-2</v>
      </c>
      <c r="E26">
        <f t="shared" si="1"/>
        <v>0.35950130000000013</v>
      </c>
      <c r="F26">
        <f t="shared" si="2"/>
        <v>75.359501300000005</v>
      </c>
    </row>
    <row r="27" spans="1:6" x14ac:dyDescent="0.2">
      <c r="A27">
        <v>1</v>
      </c>
      <c r="B27">
        <v>75</v>
      </c>
      <c r="D27">
        <f t="shared" si="0"/>
        <v>-0.73060000000000014</v>
      </c>
      <c r="E27">
        <f t="shared" si="1"/>
        <v>-4.0847846000000008</v>
      </c>
      <c r="F27">
        <f t="shared" si="2"/>
        <v>70.915215399999994</v>
      </c>
    </row>
    <row r="28" spans="1:6" x14ac:dyDescent="0.2">
      <c r="A28">
        <v>2</v>
      </c>
      <c r="B28">
        <v>75</v>
      </c>
      <c r="D28">
        <f t="shared" si="0"/>
        <v>-1.6715000000000007</v>
      </c>
      <c r="E28">
        <f t="shared" si="1"/>
        <v>-9.3453565000000047</v>
      </c>
      <c r="F28">
        <f t="shared" si="2"/>
        <v>65.654643499999992</v>
      </c>
    </row>
    <row r="29" spans="1:6" x14ac:dyDescent="0.2">
      <c r="A29">
        <v>3</v>
      </c>
      <c r="B29">
        <v>75</v>
      </c>
      <c r="D29">
        <f t="shared" si="0"/>
        <v>-2.7584000000000004</v>
      </c>
      <c r="E29">
        <f t="shared" si="1"/>
        <v>-15.422214400000003</v>
      </c>
      <c r="F29">
        <f t="shared" si="2"/>
        <v>59.577785599999999</v>
      </c>
    </row>
    <row r="30" spans="1:6" x14ac:dyDescent="0.2">
      <c r="A30">
        <v>4</v>
      </c>
      <c r="B30">
        <v>75</v>
      </c>
      <c r="D30">
        <f t="shared" si="0"/>
        <v>-3.9913000000000007</v>
      </c>
      <c r="E30">
        <f t="shared" si="1"/>
        <v>-22.315358300000003</v>
      </c>
      <c r="F30">
        <f t="shared" si="2"/>
        <v>52.6846417</v>
      </c>
    </row>
    <row r="31" spans="1:6" x14ac:dyDescent="0.2">
      <c r="A31">
        <v>5</v>
      </c>
      <c r="B31">
        <v>75</v>
      </c>
      <c r="D31">
        <f t="shared" si="0"/>
        <v>-5.3702000000000005</v>
      </c>
      <c r="E31">
        <f t="shared" si="1"/>
        <v>-30.024788200000003</v>
      </c>
      <c r="F31">
        <f t="shared" si="2"/>
        <v>44.975211799999997</v>
      </c>
    </row>
    <row r="32" spans="1:6" x14ac:dyDescent="0.2">
      <c r="A32">
        <v>0</v>
      </c>
      <c r="B32">
        <v>85</v>
      </c>
      <c r="D32">
        <f t="shared" si="0"/>
        <v>-4.3499999999999983E-2</v>
      </c>
      <c r="E32">
        <f t="shared" si="1"/>
        <v>-0.24320849999999991</v>
      </c>
      <c r="F32">
        <f t="shared" si="2"/>
        <v>84.756791500000006</v>
      </c>
    </row>
    <row r="33" spans="1:6" x14ac:dyDescent="0.2">
      <c r="A33">
        <v>1</v>
      </c>
      <c r="B33">
        <v>85</v>
      </c>
      <c r="D33">
        <f t="shared" si="0"/>
        <v>-1.0373999999999999</v>
      </c>
      <c r="E33">
        <f t="shared" si="1"/>
        <v>-5.8001033999999994</v>
      </c>
      <c r="F33">
        <f t="shared" si="2"/>
        <v>79.199896600000002</v>
      </c>
    </row>
    <row r="34" spans="1:6" x14ac:dyDescent="0.2">
      <c r="A34">
        <v>2</v>
      </c>
      <c r="B34">
        <v>85</v>
      </c>
      <c r="D34">
        <f t="shared" si="0"/>
        <v>-2.1773000000000007</v>
      </c>
      <c r="E34">
        <f t="shared" si="1"/>
        <v>-12.173284300000004</v>
      </c>
      <c r="F34">
        <f t="shared" si="2"/>
        <v>72.826715699999994</v>
      </c>
    </row>
    <row r="35" spans="1:6" x14ac:dyDescent="0.2">
      <c r="A35">
        <v>3</v>
      </c>
      <c r="B35">
        <v>85</v>
      </c>
      <c r="D35">
        <f t="shared" si="0"/>
        <v>-3.4632000000000009</v>
      </c>
      <c r="E35">
        <f t="shared" si="1"/>
        <v>-19.362751200000005</v>
      </c>
      <c r="F35">
        <f t="shared" si="2"/>
        <v>65.637248799999995</v>
      </c>
    </row>
    <row r="36" spans="1:6" x14ac:dyDescent="0.2">
      <c r="A36">
        <v>4</v>
      </c>
      <c r="B36">
        <v>85</v>
      </c>
      <c r="D36">
        <f t="shared" si="0"/>
        <v>-4.8951000000000002</v>
      </c>
      <c r="E36">
        <f t="shared" si="1"/>
        <v>-27.368504100000003</v>
      </c>
      <c r="F36">
        <f t="shared" si="2"/>
        <v>57.631495899999997</v>
      </c>
    </row>
    <row r="37" spans="1:6" x14ac:dyDescent="0.2">
      <c r="A37">
        <v>5</v>
      </c>
      <c r="B37">
        <v>85</v>
      </c>
      <c r="D37">
        <f t="shared" si="0"/>
        <v>-6.4729999999999999</v>
      </c>
      <c r="E37">
        <f t="shared" si="1"/>
        <v>-36.190542999999998</v>
      </c>
      <c r="F37">
        <f t="shared" si="2"/>
        <v>48.809457000000002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J81"/>
  <sheetViews>
    <sheetView workbookViewId="0">
      <selection activeCell="E2" sqref="E2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11</v>
      </c>
      <c r="G1" s="1" t="s">
        <v>13</v>
      </c>
      <c r="H1" s="1" t="s">
        <v>115</v>
      </c>
      <c r="I1" s="1" t="s">
        <v>116</v>
      </c>
    </row>
    <row r="2" spans="1:9" x14ac:dyDescent="0.2">
      <c r="A2">
        <v>52</v>
      </c>
      <c r="B2">
        <v>45.8</v>
      </c>
      <c r="C2">
        <f t="shared" ref="C2:C33" si="0">B2-A2</f>
        <v>-6.2000000000000028</v>
      </c>
      <c r="D2">
        <v>2.4</v>
      </c>
      <c r="E2">
        <f>0.8728+0.7706*D2-0.0178*A2-0.073*(D2*D2)-0.0199*(A2*D2)</f>
        <v>-1.1073600000000001</v>
      </c>
      <c r="F2">
        <f>E2*5.591</f>
        <v>-6.1912497600000007</v>
      </c>
      <c r="G2">
        <f t="shared" ref="G2:G33" si="1">A2+F2</f>
        <v>45.808750240000002</v>
      </c>
      <c r="H2">
        <f t="shared" ref="H2:H33" si="2">F2-C2</f>
        <v>8.7502400000021296E-3</v>
      </c>
      <c r="I2">
        <f t="shared" ref="I2:I33" si="3">H2*H2</f>
        <v>7.6566700057637265E-5</v>
      </c>
    </row>
    <row r="3" spans="1:9" x14ac:dyDescent="0.2">
      <c r="A3">
        <v>60.9</v>
      </c>
      <c r="B3">
        <v>53.1</v>
      </c>
      <c r="C3">
        <f t="shared" si="0"/>
        <v>-7.7999999999999972</v>
      </c>
      <c r="D3">
        <v>2</v>
      </c>
      <c r="E3">
        <f t="shared" ref="E3:E66" si="4">0.8728+0.7706*D3-0.0178*A3-0.073*(D3*D3)-0.0199*(A3*D3)</f>
        <v>-1.3858400000000004</v>
      </c>
      <c r="F3">
        <f t="shared" ref="F3:F66" si="5">E3*5.591</f>
        <v>-7.7482314400000023</v>
      </c>
      <c r="G3">
        <f t="shared" si="1"/>
        <v>53.151768559999994</v>
      </c>
      <c r="H3">
        <f t="shared" si="2"/>
        <v>5.1768559999994856E-2</v>
      </c>
      <c r="I3">
        <f t="shared" si="3"/>
        <v>2.6799838044730675E-3</v>
      </c>
    </row>
    <row r="4" spans="1:9" x14ac:dyDescent="0.2">
      <c r="A4">
        <v>50.34</v>
      </c>
      <c r="B4">
        <v>38.28</v>
      </c>
      <c r="C4">
        <f t="shared" si="0"/>
        <v>-12.060000000000002</v>
      </c>
      <c r="D4">
        <v>4</v>
      </c>
      <c r="E4">
        <f t="shared" si="4"/>
        <v>-2.1159160000000012</v>
      </c>
      <c r="F4">
        <f t="shared" si="5"/>
        <v>-11.830086356000008</v>
      </c>
      <c r="G4">
        <f t="shared" si="1"/>
        <v>38.509913643999994</v>
      </c>
      <c r="H4">
        <f t="shared" si="2"/>
        <v>0.22991364399999448</v>
      </c>
      <c r="I4">
        <f t="shared" si="3"/>
        <v>5.2860283697356195E-2</v>
      </c>
    </row>
    <row r="5" spans="1:9" x14ac:dyDescent="0.2">
      <c r="A5">
        <v>48.7</v>
      </c>
      <c r="B5">
        <v>35.200000000000003</v>
      </c>
      <c r="C5">
        <f t="shared" si="0"/>
        <v>-13.5</v>
      </c>
      <c r="D5">
        <v>4.4000000000000004</v>
      </c>
      <c r="E5">
        <f t="shared" si="4"/>
        <v>-2.2808720000000013</v>
      </c>
      <c r="F5">
        <f t="shared" si="5"/>
        <v>-12.752355352000007</v>
      </c>
      <c r="G5">
        <f t="shared" si="1"/>
        <v>35.947644647999994</v>
      </c>
      <c r="H5">
        <f t="shared" si="2"/>
        <v>0.74764464799999253</v>
      </c>
      <c r="I5">
        <f t="shared" si="3"/>
        <v>0.55897251968303274</v>
      </c>
    </row>
    <row r="6" spans="1:9" x14ac:dyDescent="0.2">
      <c r="A6">
        <v>36.26</v>
      </c>
      <c r="B6">
        <v>35.83</v>
      </c>
      <c r="C6">
        <f t="shared" si="0"/>
        <v>-0.42999999999999972</v>
      </c>
      <c r="D6">
        <v>2.19</v>
      </c>
      <c r="E6">
        <f t="shared" si="4"/>
        <v>-1.5376359999999867E-2</v>
      </c>
      <c r="F6">
        <f t="shared" si="5"/>
        <v>-8.5969228759999253E-2</v>
      </c>
      <c r="G6">
        <f t="shared" si="1"/>
        <v>36.174030771239998</v>
      </c>
      <c r="H6">
        <f t="shared" si="2"/>
        <v>0.34403077124000048</v>
      </c>
      <c r="I6">
        <f t="shared" si="3"/>
        <v>0.11835717155998954</v>
      </c>
    </row>
    <row r="7" spans="1:9" x14ac:dyDescent="0.2">
      <c r="A7">
        <v>30.64</v>
      </c>
      <c r="B7">
        <v>32.950000000000003</v>
      </c>
      <c r="C7">
        <f t="shared" si="0"/>
        <v>2.3100000000000023</v>
      </c>
      <c r="D7">
        <v>2.66</v>
      </c>
      <c r="E7">
        <f t="shared" si="4"/>
        <v>0.23878744000000007</v>
      </c>
      <c r="F7">
        <f t="shared" si="5"/>
        <v>1.3350605770400004</v>
      </c>
      <c r="G7">
        <f t="shared" si="1"/>
        <v>31.975060577040001</v>
      </c>
      <c r="H7">
        <f t="shared" si="2"/>
        <v>-0.97493942296000191</v>
      </c>
      <c r="I7">
        <f t="shared" si="3"/>
        <v>0.95050687844158155</v>
      </c>
    </row>
    <row r="8" spans="1:9" x14ac:dyDescent="0.2">
      <c r="A8">
        <v>58.57</v>
      </c>
      <c r="B8">
        <v>41</v>
      </c>
      <c r="C8">
        <f t="shared" si="0"/>
        <v>-17.57</v>
      </c>
      <c r="D8">
        <v>4</v>
      </c>
      <c r="E8">
        <f t="shared" si="4"/>
        <v>-2.9175180000000003</v>
      </c>
      <c r="F8">
        <f t="shared" si="5"/>
        <v>-16.311843138</v>
      </c>
      <c r="G8">
        <f t="shared" si="1"/>
        <v>42.258156862</v>
      </c>
      <c r="H8">
        <f t="shared" si="2"/>
        <v>1.2581568619999999</v>
      </c>
      <c r="I8">
        <f t="shared" si="3"/>
        <v>1.5829586893976868</v>
      </c>
    </row>
    <row r="9" spans="1:9" x14ac:dyDescent="0.2">
      <c r="A9">
        <v>51.19</v>
      </c>
      <c r="B9">
        <v>39.25</v>
      </c>
      <c r="C9">
        <f t="shared" si="0"/>
        <v>-11.939999999999998</v>
      </c>
      <c r="D9">
        <v>4</v>
      </c>
      <c r="E9">
        <f t="shared" si="4"/>
        <v>-2.1987060000000005</v>
      </c>
      <c r="F9">
        <f t="shared" si="5"/>
        <v>-12.292965246000003</v>
      </c>
      <c r="G9">
        <f t="shared" si="1"/>
        <v>38.897034753999996</v>
      </c>
      <c r="H9">
        <f t="shared" si="2"/>
        <v>-0.35296524600000545</v>
      </c>
      <c r="I9">
        <f t="shared" si="3"/>
        <v>0.12458446488384436</v>
      </c>
    </row>
    <row r="10" spans="1:9" x14ac:dyDescent="0.2">
      <c r="A10">
        <v>61.6</v>
      </c>
      <c r="B10">
        <v>51</v>
      </c>
      <c r="C10">
        <f t="shared" si="0"/>
        <v>-10.600000000000001</v>
      </c>
      <c r="D10">
        <v>2.4</v>
      </c>
      <c r="E10">
        <f t="shared" si="4"/>
        <v>-1.7367360000000005</v>
      </c>
      <c r="F10">
        <f t="shared" si="5"/>
        <v>-9.7100909760000036</v>
      </c>
      <c r="G10">
        <f t="shared" si="1"/>
        <v>51.889909023999998</v>
      </c>
      <c r="H10">
        <f t="shared" si="2"/>
        <v>0.88990902399999783</v>
      </c>
      <c r="I10">
        <f t="shared" si="3"/>
        <v>0.79193807099662872</v>
      </c>
    </row>
    <row r="11" spans="1:9" x14ac:dyDescent="0.2">
      <c r="A11">
        <v>53.17</v>
      </c>
      <c r="B11">
        <v>40.24</v>
      </c>
      <c r="C11">
        <f t="shared" si="0"/>
        <v>-12.93</v>
      </c>
      <c r="D11">
        <v>4</v>
      </c>
      <c r="E11">
        <f t="shared" si="4"/>
        <v>-2.3915580000000007</v>
      </c>
      <c r="F11">
        <f t="shared" si="5"/>
        <v>-13.371200778000004</v>
      </c>
      <c r="G11">
        <f t="shared" si="1"/>
        <v>39.798799222</v>
      </c>
      <c r="H11">
        <f t="shared" si="2"/>
        <v>-0.44120077800000423</v>
      </c>
      <c r="I11">
        <f t="shared" si="3"/>
        <v>0.19465812650780903</v>
      </c>
    </row>
    <row r="12" spans="1:9" x14ac:dyDescent="0.2">
      <c r="A12">
        <v>44.33</v>
      </c>
      <c r="B12">
        <v>42.43</v>
      </c>
      <c r="C12">
        <f t="shared" si="0"/>
        <v>-1.8999999999999986</v>
      </c>
      <c r="D12">
        <v>2.19</v>
      </c>
      <c r="E12">
        <f t="shared" si="4"/>
        <v>-0.5107210299999998</v>
      </c>
      <c r="F12">
        <f t="shared" si="5"/>
        <v>-2.855441278729999</v>
      </c>
      <c r="G12">
        <f t="shared" si="1"/>
        <v>41.47455872127</v>
      </c>
      <c r="H12">
        <f t="shared" si="2"/>
        <v>-0.9554412787300004</v>
      </c>
      <c r="I12">
        <f t="shared" si="3"/>
        <v>0.91286803710121833</v>
      </c>
    </row>
    <row r="13" spans="1:9" x14ac:dyDescent="0.2">
      <c r="A13">
        <v>43.64</v>
      </c>
      <c r="B13">
        <v>40.85</v>
      </c>
      <c r="C13">
        <f t="shared" si="0"/>
        <v>-2.7899999999999991</v>
      </c>
      <c r="D13">
        <v>2.66</v>
      </c>
      <c r="E13">
        <f t="shared" si="4"/>
        <v>-0.68075456000000001</v>
      </c>
      <c r="F13">
        <f t="shared" si="5"/>
        <v>-3.8060987449600003</v>
      </c>
      <c r="G13">
        <f t="shared" si="1"/>
        <v>39.833901255039997</v>
      </c>
      <c r="H13">
        <f t="shared" si="2"/>
        <v>-1.0160987449600012</v>
      </c>
      <c r="I13">
        <f t="shared" si="3"/>
        <v>1.0324566595092894</v>
      </c>
    </row>
    <row r="14" spans="1:9" x14ac:dyDescent="0.2">
      <c r="A14">
        <v>46.3</v>
      </c>
      <c r="B14">
        <v>33.5</v>
      </c>
      <c r="C14">
        <f t="shared" si="0"/>
        <v>-12.799999999999997</v>
      </c>
      <c r="D14">
        <v>4.4000000000000004</v>
      </c>
      <c r="E14">
        <f t="shared" si="4"/>
        <v>-2.0280079999999998</v>
      </c>
      <c r="F14">
        <f t="shared" si="5"/>
        <v>-11.338592728</v>
      </c>
      <c r="G14">
        <f t="shared" si="1"/>
        <v>34.961407271999995</v>
      </c>
      <c r="H14">
        <f t="shared" si="2"/>
        <v>1.4614072719999971</v>
      </c>
      <c r="I14">
        <f t="shared" si="3"/>
        <v>2.1357112146544734</v>
      </c>
    </row>
    <row r="15" spans="1:9" x14ac:dyDescent="0.2">
      <c r="A15">
        <v>66.8</v>
      </c>
      <c r="B15">
        <v>58.1</v>
      </c>
      <c r="C15">
        <f t="shared" si="0"/>
        <v>-8.6999999999999957</v>
      </c>
      <c r="D15">
        <v>2</v>
      </c>
      <c r="E15">
        <f t="shared" si="4"/>
        <v>-1.7256800000000003</v>
      </c>
      <c r="F15">
        <f t="shared" si="5"/>
        <v>-9.6482768800000027</v>
      </c>
      <c r="G15">
        <f t="shared" si="1"/>
        <v>57.151723119999993</v>
      </c>
      <c r="H15">
        <f t="shared" si="2"/>
        <v>-0.94827688000000698</v>
      </c>
      <c r="I15">
        <f t="shared" si="3"/>
        <v>0.89922904114254765</v>
      </c>
    </row>
    <row r="16" spans="1:9" x14ac:dyDescent="0.2">
      <c r="A16">
        <v>40</v>
      </c>
      <c r="B16">
        <v>31</v>
      </c>
      <c r="C16">
        <f t="shared" si="0"/>
        <v>-9</v>
      </c>
      <c r="D16">
        <v>4.4000000000000004</v>
      </c>
      <c r="E16">
        <f t="shared" si="4"/>
        <v>-1.3642400000000001</v>
      </c>
      <c r="F16">
        <f t="shared" si="5"/>
        <v>-7.6274658400000011</v>
      </c>
      <c r="G16">
        <f t="shared" si="1"/>
        <v>32.372534160000001</v>
      </c>
      <c r="H16">
        <f t="shared" si="2"/>
        <v>1.3725341599999989</v>
      </c>
      <c r="I16">
        <f t="shared" si="3"/>
        <v>1.8838500203669026</v>
      </c>
    </row>
    <row r="17" spans="1:10" x14ac:dyDescent="0.2">
      <c r="A17">
        <v>50.8</v>
      </c>
      <c r="B17">
        <v>35.1</v>
      </c>
      <c r="C17">
        <f t="shared" si="0"/>
        <v>-15.699999999999996</v>
      </c>
      <c r="D17">
        <v>4.4000000000000004</v>
      </c>
      <c r="E17">
        <f t="shared" si="4"/>
        <v>-2.5021279999999999</v>
      </c>
      <c r="F17">
        <f t="shared" si="5"/>
        <v>-13.989397648000001</v>
      </c>
      <c r="G17">
        <f t="shared" si="1"/>
        <v>36.810602351999997</v>
      </c>
      <c r="H17">
        <f t="shared" si="2"/>
        <v>1.7106023519999951</v>
      </c>
      <c r="I17">
        <f t="shared" si="3"/>
        <v>2.9261604066679152</v>
      </c>
    </row>
    <row r="18" spans="1:10" x14ac:dyDescent="0.2">
      <c r="A18">
        <v>31.7</v>
      </c>
      <c r="B18">
        <v>31.7</v>
      </c>
      <c r="C18">
        <f t="shared" si="0"/>
        <v>0</v>
      </c>
      <c r="D18">
        <v>2.66</v>
      </c>
      <c r="E18">
        <f t="shared" si="4"/>
        <v>0.16380940000000033</v>
      </c>
      <c r="F18">
        <f t="shared" si="5"/>
        <v>0.91585835540000182</v>
      </c>
      <c r="G18">
        <f t="shared" si="1"/>
        <v>32.6158583554</v>
      </c>
      <c r="H18">
        <f t="shared" si="2"/>
        <v>0.91585835540000182</v>
      </c>
      <c r="I18">
        <f t="shared" si="3"/>
        <v>0.83879652715599606</v>
      </c>
    </row>
    <row r="19" spans="1:10" x14ac:dyDescent="0.2">
      <c r="A19">
        <v>56.3</v>
      </c>
      <c r="B19">
        <v>49.7</v>
      </c>
      <c r="C19">
        <f t="shared" si="0"/>
        <v>-6.5999999999999943</v>
      </c>
      <c r="D19">
        <v>2.4</v>
      </c>
      <c r="E19">
        <f t="shared" si="4"/>
        <v>-1.3892679999999997</v>
      </c>
      <c r="F19">
        <f t="shared" si="5"/>
        <v>-7.7673973879999991</v>
      </c>
      <c r="G19">
        <f t="shared" si="1"/>
        <v>48.532602611999998</v>
      </c>
      <c r="H19">
        <f t="shared" si="2"/>
        <v>-1.1673973880000048</v>
      </c>
      <c r="I19">
        <f t="shared" si="3"/>
        <v>1.3628166615092339</v>
      </c>
    </row>
    <row r="20" spans="1:10" x14ac:dyDescent="0.2">
      <c r="A20">
        <v>37.799999999999997</v>
      </c>
      <c r="B20">
        <v>33.299999999999997</v>
      </c>
      <c r="C20">
        <f t="shared" si="0"/>
        <v>-4.5</v>
      </c>
      <c r="D20">
        <v>4.25</v>
      </c>
      <c r="E20">
        <f t="shared" si="4"/>
        <v>-1.0404874999999993</v>
      </c>
      <c r="F20">
        <f t="shared" si="5"/>
        <v>-5.8173656124999962</v>
      </c>
      <c r="G20">
        <f t="shared" si="1"/>
        <v>31.982634387499999</v>
      </c>
      <c r="H20">
        <f t="shared" si="2"/>
        <v>-1.3173656124999962</v>
      </c>
      <c r="I20">
        <f t="shared" si="3"/>
        <v>1.7354521569974901</v>
      </c>
    </row>
    <row r="21" spans="1:10" x14ac:dyDescent="0.2">
      <c r="A21">
        <v>53.8</v>
      </c>
      <c r="B21">
        <v>38.17</v>
      </c>
      <c r="C21">
        <f t="shared" si="0"/>
        <v>-15.629999999999995</v>
      </c>
      <c r="D21">
        <v>4</v>
      </c>
      <c r="E21">
        <f t="shared" si="4"/>
        <v>-2.4529199999999998</v>
      </c>
      <c r="F21">
        <f t="shared" si="5"/>
        <v>-13.71427572</v>
      </c>
      <c r="G21">
        <f t="shared" si="1"/>
        <v>40.085724279999994</v>
      </c>
      <c r="H21">
        <f t="shared" si="2"/>
        <v>1.9157242799999956</v>
      </c>
      <c r="I21">
        <f t="shared" si="3"/>
        <v>3.6699995169815014</v>
      </c>
    </row>
    <row r="22" spans="1:10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4"/>
        <v>-2.4389120000000011</v>
      </c>
      <c r="F22">
        <f t="shared" si="5"/>
        <v>-13.635956992000006</v>
      </c>
      <c r="G22">
        <f t="shared" si="1"/>
        <v>36.564043007999999</v>
      </c>
      <c r="H22">
        <f t="shared" si="2"/>
        <v>2.064043007999997</v>
      </c>
      <c r="I22">
        <f t="shared" si="3"/>
        <v>4.2602735388736752</v>
      </c>
    </row>
    <row r="23" spans="1:10" x14ac:dyDescent="0.2">
      <c r="A23">
        <v>55.2</v>
      </c>
      <c r="B23">
        <v>48.3</v>
      </c>
      <c r="C23">
        <f t="shared" si="0"/>
        <v>-6.9000000000000057</v>
      </c>
      <c r="D23">
        <v>2.66</v>
      </c>
      <c r="E23">
        <f t="shared" si="4"/>
        <v>-1.4984396000000002</v>
      </c>
      <c r="F23">
        <f t="shared" si="5"/>
        <v>-8.3777758036000023</v>
      </c>
      <c r="G23">
        <f t="shared" si="1"/>
        <v>46.822224196400001</v>
      </c>
      <c r="H23">
        <f t="shared" si="2"/>
        <v>-1.4777758035999966</v>
      </c>
      <c r="I23">
        <f t="shared" si="3"/>
        <v>2.1838213257056158</v>
      </c>
    </row>
    <row r="24" spans="1:10" x14ac:dyDescent="0.2">
      <c r="A24">
        <v>45.4</v>
      </c>
      <c r="B24">
        <v>39.4</v>
      </c>
      <c r="C24">
        <f t="shared" si="0"/>
        <v>-6</v>
      </c>
      <c r="D24">
        <v>2.66</v>
      </c>
      <c r="E24">
        <f t="shared" si="4"/>
        <v>-0.80524639999999925</v>
      </c>
      <c r="F24">
        <f t="shared" si="5"/>
        <v>-4.502132622399996</v>
      </c>
      <c r="G24">
        <f t="shared" si="1"/>
        <v>40.897867377600001</v>
      </c>
      <c r="H24">
        <f t="shared" si="2"/>
        <v>1.497867377600004</v>
      </c>
      <c r="I24">
        <f t="shared" si="3"/>
        <v>2.2436066808783131</v>
      </c>
    </row>
    <row r="25" spans="1:10" x14ac:dyDescent="0.2">
      <c r="A25">
        <v>34.200000000000003</v>
      </c>
      <c r="B25">
        <v>32.700000000000003</v>
      </c>
      <c r="C25">
        <f t="shared" si="0"/>
        <v>-1.5</v>
      </c>
      <c r="D25">
        <v>2.66</v>
      </c>
      <c r="E25">
        <f t="shared" si="4"/>
        <v>-1.3025600000000193E-2</v>
      </c>
      <c r="F25">
        <f t="shared" si="5"/>
        <v>-7.282612960000108E-2</v>
      </c>
      <c r="G25">
        <f t="shared" si="1"/>
        <v>34.1271738704</v>
      </c>
      <c r="H25">
        <f t="shared" si="2"/>
        <v>1.427173870399999</v>
      </c>
      <c r="I25">
        <f t="shared" si="3"/>
        <v>2.0368252563525133</v>
      </c>
      <c r="J25" s="1"/>
    </row>
    <row r="26" spans="1:10" x14ac:dyDescent="0.2">
      <c r="A26">
        <v>47.1</v>
      </c>
      <c r="B26">
        <v>37.299999999999997</v>
      </c>
      <c r="C26">
        <f t="shared" si="0"/>
        <v>-9.8000000000000043</v>
      </c>
      <c r="D26">
        <v>4.25</v>
      </c>
      <c r="E26">
        <f t="shared" si="4"/>
        <v>-1.9925750000000002</v>
      </c>
      <c r="F26">
        <f t="shared" si="5"/>
        <v>-11.140486825000002</v>
      </c>
      <c r="G26">
        <f t="shared" si="1"/>
        <v>35.959513174999998</v>
      </c>
      <c r="H26">
        <f t="shared" si="2"/>
        <v>-1.3404868249999975</v>
      </c>
      <c r="I26">
        <f t="shared" si="3"/>
        <v>1.7969049279985738</v>
      </c>
    </row>
    <row r="27" spans="1:10" x14ac:dyDescent="0.2">
      <c r="A27">
        <v>44.7</v>
      </c>
      <c r="B27">
        <v>35.700000000000003</v>
      </c>
      <c r="C27">
        <f t="shared" si="0"/>
        <v>-9</v>
      </c>
      <c r="D27">
        <v>4.4000000000000004</v>
      </c>
      <c r="E27">
        <f t="shared" si="4"/>
        <v>-1.8594320000000009</v>
      </c>
      <c r="F27">
        <f t="shared" si="5"/>
        <v>-10.396084312000005</v>
      </c>
      <c r="G27">
        <f t="shared" si="1"/>
        <v>34.303915687999996</v>
      </c>
      <c r="H27">
        <f t="shared" si="2"/>
        <v>-1.3960843120000046</v>
      </c>
      <c r="I27">
        <f t="shared" si="3"/>
        <v>1.9490514062125261</v>
      </c>
    </row>
    <row r="28" spans="1:10" x14ac:dyDescent="0.2">
      <c r="A28">
        <v>39.1</v>
      </c>
      <c r="B28">
        <v>39.1</v>
      </c>
      <c r="C28">
        <f t="shared" si="0"/>
        <v>0</v>
      </c>
      <c r="D28">
        <v>2.66</v>
      </c>
      <c r="E28">
        <f t="shared" si="4"/>
        <v>-0.3596222</v>
      </c>
      <c r="F28">
        <f t="shared" si="5"/>
        <v>-2.0106477202000002</v>
      </c>
      <c r="G28">
        <f t="shared" si="1"/>
        <v>37.089352279800003</v>
      </c>
      <c r="H28">
        <f t="shared" si="2"/>
        <v>-2.0106477202000002</v>
      </c>
      <c r="I28">
        <f t="shared" si="3"/>
        <v>4.0427042547454581</v>
      </c>
    </row>
    <row r="29" spans="1:10" x14ac:dyDescent="0.2">
      <c r="A29">
        <v>46.2</v>
      </c>
      <c r="B29">
        <v>39.51</v>
      </c>
      <c r="C29">
        <f t="shared" si="0"/>
        <v>-6.6900000000000048</v>
      </c>
      <c r="D29">
        <v>2.66</v>
      </c>
      <c r="E29">
        <f t="shared" si="4"/>
        <v>-0.8618336000000002</v>
      </c>
      <c r="F29">
        <f t="shared" si="5"/>
        <v>-4.8185116576000011</v>
      </c>
      <c r="G29">
        <f t="shared" si="1"/>
        <v>41.381488342400004</v>
      </c>
      <c r="H29">
        <f t="shared" si="2"/>
        <v>1.8714883424000037</v>
      </c>
      <c r="I29">
        <f t="shared" si="3"/>
        <v>3.5024686157391134</v>
      </c>
    </row>
    <row r="30" spans="1:10" x14ac:dyDescent="0.2">
      <c r="A30">
        <v>37.9</v>
      </c>
      <c r="B30">
        <v>29.3</v>
      </c>
      <c r="C30">
        <f t="shared" si="0"/>
        <v>-8.5999999999999979</v>
      </c>
      <c r="D30">
        <v>4.4000000000000004</v>
      </c>
      <c r="E30">
        <f t="shared" si="4"/>
        <v>-1.1429840000000007</v>
      </c>
      <c r="F30">
        <f t="shared" si="5"/>
        <v>-6.3904235440000043</v>
      </c>
      <c r="G30">
        <f t="shared" si="1"/>
        <v>31.509576455999994</v>
      </c>
      <c r="H30">
        <f t="shared" si="2"/>
        <v>2.2095764559999935</v>
      </c>
      <c r="I30">
        <f t="shared" si="3"/>
        <v>4.8822281149094913</v>
      </c>
    </row>
    <row r="31" spans="1:10" x14ac:dyDescent="0.2">
      <c r="A31">
        <v>58.07</v>
      </c>
      <c r="B31">
        <v>39.47</v>
      </c>
      <c r="C31">
        <f t="shared" si="0"/>
        <v>-18.600000000000001</v>
      </c>
      <c r="D31">
        <v>4</v>
      </c>
      <c r="E31">
        <f t="shared" si="4"/>
        <v>-2.868818000000001</v>
      </c>
      <c r="F31">
        <f t="shared" si="5"/>
        <v>-16.039561438000007</v>
      </c>
      <c r="G31">
        <f t="shared" si="1"/>
        <v>42.030438561999993</v>
      </c>
      <c r="H31">
        <f t="shared" si="2"/>
        <v>2.5604385619999945</v>
      </c>
      <c r="I31">
        <f t="shared" si="3"/>
        <v>6.5558456297765995</v>
      </c>
    </row>
    <row r="32" spans="1:10" x14ac:dyDescent="0.2">
      <c r="A32">
        <v>47.8</v>
      </c>
      <c r="B32">
        <v>37.9</v>
      </c>
      <c r="C32">
        <f t="shared" si="0"/>
        <v>-9.8999999999999986</v>
      </c>
      <c r="D32">
        <v>4.25</v>
      </c>
      <c r="E32">
        <f t="shared" si="4"/>
        <v>-2.0642374999999991</v>
      </c>
      <c r="F32">
        <f t="shared" si="5"/>
        <v>-11.541151862499994</v>
      </c>
      <c r="G32">
        <f t="shared" si="1"/>
        <v>36.258848137500003</v>
      </c>
      <c r="H32">
        <f t="shared" si="2"/>
        <v>-1.6411518624999957</v>
      </c>
      <c r="I32">
        <f t="shared" si="3"/>
        <v>2.6933794357872047</v>
      </c>
    </row>
    <row r="33" spans="1:9" x14ac:dyDescent="0.2">
      <c r="A33">
        <v>36.6</v>
      </c>
      <c r="B33">
        <v>29.3</v>
      </c>
      <c r="C33">
        <f t="shared" si="0"/>
        <v>-7.3000000000000007</v>
      </c>
      <c r="D33">
        <v>4.25</v>
      </c>
      <c r="E33">
        <f t="shared" si="4"/>
        <v>-0.91763750000000011</v>
      </c>
      <c r="F33">
        <f t="shared" si="5"/>
        <v>-5.1305112625000007</v>
      </c>
      <c r="G33">
        <f t="shared" si="1"/>
        <v>31.469488737500001</v>
      </c>
      <c r="H33">
        <f t="shared" si="2"/>
        <v>2.1694887375</v>
      </c>
      <c r="I33">
        <f t="shared" si="3"/>
        <v>4.7066813821393438</v>
      </c>
    </row>
    <row r="34" spans="1:9" x14ac:dyDescent="0.2">
      <c r="A34">
        <v>56.63</v>
      </c>
      <c r="B34">
        <v>43.01</v>
      </c>
      <c r="C34">
        <f t="shared" ref="C34:C65" si="6">B34-A34</f>
        <v>-13.620000000000005</v>
      </c>
      <c r="D34">
        <v>4</v>
      </c>
      <c r="E34">
        <f t="shared" si="4"/>
        <v>-2.728562000000001</v>
      </c>
      <c r="F34">
        <f t="shared" si="5"/>
        <v>-15.255390142000007</v>
      </c>
      <c r="G34">
        <f t="shared" ref="G34:G65" si="7">A34+F34</f>
        <v>41.374609857999999</v>
      </c>
      <c r="H34">
        <f t="shared" ref="H34:H65" si="8">F34-C34</f>
        <v>-1.6353901420000021</v>
      </c>
      <c r="I34">
        <f t="shared" ref="I34:I65" si="9">H34*H34</f>
        <v>2.6745009165507869</v>
      </c>
    </row>
    <row r="35" spans="1:9" x14ac:dyDescent="0.2">
      <c r="A35">
        <v>46.2</v>
      </c>
      <c r="B35">
        <v>39.200000000000003</v>
      </c>
      <c r="C35">
        <f t="shared" si="6"/>
        <v>-7</v>
      </c>
      <c r="D35">
        <v>2.66</v>
      </c>
      <c r="E35">
        <f t="shared" si="4"/>
        <v>-0.8618336000000002</v>
      </c>
      <c r="F35">
        <f t="shared" si="5"/>
        <v>-4.8185116576000011</v>
      </c>
      <c r="G35">
        <f t="shared" si="7"/>
        <v>41.381488342400004</v>
      </c>
      <c r="H35">
        <f t="shared" si="8"/>
        <v>2.1814883423999989</v>
      </c>
      <c r="I35">
        <f t="shared" si="9"/>
        <v>4.7588913880270951</v>
      </c>
    </row>
    <row r="36" spans="1:9" x14ac:dyDescent="0.2">
      <c r="A36">
        <v>56</v>
      </c>
      <c r="B36">
        <v>46</v>
      </c>
      <c r="C36">
        <f t="shared" si="6"/>
        <v>-10</v>
      </c>
      <c r="D36">
        <v>2.4</v>
      </c>
      <c r="E36">
        <f t="shared" si="4"/>
        <v>-1.3696000000000002</v>
      </c>
      <c r="F36">
        <f t="shared" si="5"/>
        <v>-7.657433600000001</v>
      </c>
      <c r="G36">
        <f t="shared" si="7"/>
        <v>48.342566399999995</v>
      </c>
      <c r="H36">
        <f t="shared" si="8"/>
        <v>2.342566399999999</v>
      </c>
      <c r="I36">
        <f t="shared" si="9"/>
        <v>5.4876173384089553</v>
      </c>
    </row>
    <row r="37" spans="1:9" x14ac:dyDescent="0.2">
      <c r="A37">
        <v>56.6</v>
      </c>
      <c r="B37">
        <v>52.5</v>
      </c>
      <c r="C37">
        <f t="shared" si="6"/>
        <v>-4.1000000000000014</v>
      </c>
      <c r="D37">
        <v>2</v>
      </c>
      <c r="E37">
        <f t="shared" si="4"/>
        <v>-1.1381600000000005</v>
      </c>
      <c r="F37">
        <f t="shared" si="5"/>
        <v>-6.3634525600000034</v>
      </c>
      <c r="G37">
        <f t="shared" si="7"/>
        <v>50.236547439999995</v>
      </c>
      <c r="H37">
        <f t="shared" si="8"/>
        <v>-2.2634525600000019</v>
      </c>
      <c r="I37">
        <f t="shared" si="9"/>
        <v>5.1232174913705624</v>
      </c>
    </row>
    <row r="38" spans="1:9" x14ac:dyDescent="0.2">
      <c r="A38">
        <v>48.61</v>
      </c>
      <c r="B38">
        <v>45.24</v>
      </c>
      <c r="C38">
        <f t="shared" si="6"/>
        <v>-3.3699999999999974</v>
      </c>
      <c r="D38">
        <v>2.66</v>
      </c>
      <c r="E38">
        <f t="shared" si="4"/>
        <v>-1.0323025399999999</v>
      </c>
      <c r="F38">
        <f t="shared" si="5"/>
        <v>-5.7716035011399995</v>
      </c>
      <c r="G38">
        <f t="shared" si="7"/>
        <v>42.83839649886</v>
      </c>
      <c r="H38">
        <f t="shared" si="8"/>
        <v>-2.4016035011400021</v>
      </c>
      <c r="I38">
        <f t="shared" si="9"/>
        <v>5.7676993766879159</v>
      </c>
    </row>
    <row r="39" spans="1:9" x14ac:dyDescent="0.2">
      <c r="A39">
        <v>26.97</v>
      </c>
      <c r="B39">
        <v>27.86</v>
      </c>
      <c r="C39">
        <f t="shared" si="6"/>
        <v>0.89000000000000057</v>
      </c>
      <c r="D39">
        <v>2.19</v>
      </c>
      <c r="E39">
        <f t="shared" si="4"/>
        <v>0.55485312999999992</v>
      </c>
      <c r="F39">
        <f t="shared" si="5"/>
        <v>3.1021838498299998</v>
      </c>
      <c r="G39">
        <f t="shared" si="7"/>
        <v>30.072183849829997</v>
      </c>
      <c r="H39">
        <f t="shared" si="8"/>
        <v>2.2121838498299993</v>
      </c>
      <c r="I39">
        <f t="shared" si="9"/>
        <v>4.8937573854486764</v>
      </c>
    </row>
    <row r="40" spans="1:9" x14ac:dyDescent="0.2">
      <c r="A40">
        <v>50</v>
      </c>
      <c r="B40">
        <v>40.54</v>
      </c>
      <c r="C40">
        <f t="shared" si="6"/>
        <v>-9.4600000000000009</v>
      </c>
      <c r="D40">
        <v>4</v>
      </c>
      <c r="E40">
        <f t="shared" si="4"/>
        <v>-2.0828000000000007</v>
      </c>
      <c r="F40">
        <f t="shared" si="5"/>
        <v>-11.644934800000003</v>
      </c>
      <c r="G40">
        <f t="shared" si="7"/>
        <v>38.355065199999999</v>
      </c>
      <c r="H40">
        <f t="shared" si="8"/>
        <v>-2.1849348000000024</v>
      </c>
      <c r="I40">
        <f t="shared" si="9"/>
        <v>4.7739400802510508</v>
      </c>
    </row>
    <row r="41" spans="1:9" x14ac:dyDescent="0.2">
      <c r="A41">
        <v>40.799999999999997</v>
      </c>
      <c r="B41">
        <v>40.799999999999997</v>
      </c>
      <c r="C41">
        <f t="shared" si="6"/>
        <v>0</v>
      </c>
      <c r="D41">
        <v>2.66</v>
      </c>
      <c r="E41">
        <f t="shared" si="4"/>
        <v>-0.47986999999999957</v>
      </c>
      <c r="F41">
        <f t="shared" si="5"/>
        <v>-2.6829531699999976</v>
      </c>
      <c r="G41">
        <f t="shared" si="7"/>
        <v>38.11704683</v>
      </c>
      <c r="H41">
        <f t="shared" si="8"/>
        <v>-2.6829531699999976</v>
      </c>
      <c r="I41">
        <f t="shared" si="9"/>
        <v>7.1982377124130359</v>
      </c>
    </row>
    <row r="42" spans="1:9" x14ac:dyDescent="0.2">
      <c r="A42">
        <v>40.799999999999997</v>
      </c>
      <c r="B42">
        <v>40.799999999999997</v>
      </c>
      <c r="C42">
        <f t="shared" si="6"/>
        <v>0</v>
      </c>
      <c r="D42">
        <v>2.66</v>
      </c>
      <c r="E42">
        <f t="shared" si="4"/>
        <v>-0.47986999999999957</v>
      </c>
      <c r="F42">
        <f t="shared" si="5"/>
        <v>-2.6829531699999976</v>
      </c>
      <c r="G42">
        <f t="shared" si="7"/>
        <v>38.11704683</v>
      </c>
      <c r="H42">
        <f t="shared" si="8"/>
        <v>-2.6829531699999976</v>
      </c>
      <c r="I42">
        <f t="shared" si="9"/>
        <v>7.1982377124130359</v>
      </c>
    </row>
    <row r="43" spans="1:9" x14ac:dyDescent="0.2">
      <c r="A43">
        <v>54.6</v>
      </c>
      <c r="B43">
        <v>50</v>
      </c>
      <c r="C43">
        <f t="shared" si="6"/>
        <v>-4.6000000000000014</v>
      </c>
      <c r="D43">
        <v>2.4</v>
      </c>
      <c r="E43">
        <f t="shared" si="4"/>
        <v>-1.2778160000000001</v>
      </c>
      <c r="F43">
        <f t="shared" si="5"/>
        <v>-7.1442692560000003</v>
      </c>
      <c r="G43">
        <f t="shared" si="7"/>
        <v>47.455730744</v>
      </c>
      <c r="H43">
        <f t="shared" si="8"/>
        <v>-2.5442692559999989</v>
      </c>
      <c r="I43">
        <f t="shared" si="9"/>
        <v>6.4733060470267878</v>
      </c>
    </row>
    <row r="44" spans="1:9" x14ac:dyDescent="0.2">
      <c r="A44">
        <v>56.7</v>
      </c>
      <c r="B44">
        <v>35.799999999999997</v>
      </c>
      <c r="C44">
        <f t="shared" si="6"/>
        <v>-20.900000000000006</v>
      </c>
      <c r="D44">
        <v>4.4000000000000004</v>
      </c>
      <c r="E44">
        <f t="shared" si="4"/>
        <v>-3.1237520000000014</v>
      </c>
      <c r="F44">
        <f t="shared" si="5"/>
        <v>-17.464897432000008</v>
      </c>
      <c r="G44">
        <f t="shared" si="7"/>
        <v>39.235102567999995</v>
      </c>
      <c r="H44">
        <f t="shared" si="8"/>
        <v>3.4351025679999978</v>
      </c>
      <c r="I44">
        <f t="shared" si="9"/>
        <v>11.799929652680179</v>
      </c>
    </row>
    <row r="45" spans="1:9" x14ac:dyDescent="0.2">
      <c r="A45">
        <v>50</v>
      </c>
      <c r="B45">
        <v>46.5</v>
      </c>
      <c r="C45">
        <f t="shared" si="6"/>
        <v>-3.5</v>
      </c>
      <c r="D45">
        <v>2.66</v>
      </c>
      <c r="E45">
        <f t="shared" si="4"/>
        <v>-1.1306227999999998</v>
      </c>
      <c r="F45">
        <f t="shared" si="5"/>
        <v>-6.3213120747999989</v>
      </c>
      <c r="G45">
        <f t="shared" si="7"/>
        <v>43.678687925200002</v>
      </c>
      <c r="H45">
        <f t="shared" si="8"/>
        <v>-2.8213120747999989</v>
      </c>
      <c r="I45">
        <f t="shared" si="9"/>
        <v>7.9598018234122749</v>
      </c>
    </row>
    <row r="46" spans="1:9" x14ac:dyDescent="0.2">
      <c r="A46">
        <v>46.09</v>
      </c>
      <c r="B46">
        <v>33.33</v>
      </c>
      <c r="C46">
        <f t="shared" si="6"/>
        <v>-12.760000000000005</v>
      </c>
      <c r="D46">
        <v>4</v>
      </c>
      <c r="E46">
        <f t="shared" si="4"/>
        <v>-1.7019660000000008</v>
      </c>
      <c r="F46">
        <f t="shared" si="5"/>
        <v>-9.5156919060000043</v>
      </c>
      <c r="G46">
        <f t="shared" si="7"/>
        <v>36.574308094000003</v>
      </c>
      <c r="H46">
        <f t="shared" si="8"/>
        <v>3.2443080940000009</v>
      </c>
      <c r="I46">
        <f t="shared" si="9"/>
        <v>10.525535008793918</v>
      </c>
    </row>
    <row r="47" spans="1:9" x14ac:dyDescent="0.2">
      <c r="A47">
        <v>43.32</v>
      </c>
      <c r="B47">
        <v>42.78</v>
      </c>
      <c r="C47">
        <f t="shared" si="6"/>
        <v>-0.53999999999999915</v>
      </c>
      <c r="D47">
        <v>2.66</v>
      </c>
      <c r="E47">
        <f t="shared" si="4"/>
        <v>-0.65811967999999998</v>
      </c>
      <c r="F47">
        <f t="shared" si="5"/>
        <v>-3.6795471308800001</v>
      </c>
      <c r="G47">
        <f t="shared" si="7"/>
        <v>39.640452869119997</v>
      </c>
      <c r="H47">
        <f t="shared" si="8"/>
        <v>-3.1395471308800009</v>
      </c>
      <c r="I47">
        <f t="shared" si="9"/>
        <v>9.8567561870168454</v>
      </c>
    </row>
    <row r="48" spans="1:9" x14ac:dyDescent="0.2">
      <c r="A48">
        <v>41.9</v>
      </c>
      <c r="B48">
        <v>30.3</v>
      </c>
      <c r="C48">
        <f t="shared" si="6"/>
        <v>-11.599999999999998</v>
      </c>
      <c r="D48">
        <v>4.25</v>
      </c>
      <c r="E48">
        <f t="shared" si="4"/>
        <v>-1.4602249999999999</v>
      </c>
      <c r="F48">
        <f t="shared" si="5"/>
        <v>-8.1641179749999999</v>
      </c>
      <c r="G48">
        <f t="shared" si="7"/>
        <v>33.735882024999995</v>
      </c>
      <c r="H48">
        <f t="shared" si="8"/>
        <v>3.435882024999998</v>
      </c>
      <c r="I48">
        <f t="shared" si="9"/>
        <v>11.805285289718087</v>
      </c>
    </row>
    <row r="49" spans="1:10" x14ac:dyDescent="0.2">
      <c r="A49">
        <v>51</v>
      </c>
      <c r="B49">
        <v>47.5</v>
      </c>
      <c r="C49">
        <f t="shared" si="6"/>
        <v>-3.5</v>
      </c>
      <c r="D49">
        <v>2.66</v>
      </c>
      <c r="E49">
        <f t="shared" si="4"/>
        <v>-1.2013567999999997</v>
      </c>
      <c r="F49">
        <f t="shared" si="5"/>
        <v>-6.7167858687999979</v>
      </c>
      <c r="G49">
        <f t="shared" si="7"/>
        <v>44.283214131200005</v>
      </c>
      <c r="H49">
        <f t="shared" si="8"/>
        <v>-3.2167858687999979</v>
      </c>
      <c r="I49">
        <f t="shared" si="9"/>
        <v>10.347711325711357</v>
      </c>
      <c r="J49" s="1"/>
    </row>
    <row r="50" spans="1:10" x14ac:dyDescent="0.2">
      <c r="A50">
        <v>48.1</v>
      </c>
      <c r="B50">
        <v>40.51</v>
      </c>
      <c r="C50">
        <f t="shared" si="6"/>
        <v>-7.5900000000000034</v>
      </c>
      <c r="D50">
        <v>4</v>
      </c>
      <c r="E50">
        <f t="shared" si="4"/>
        <v>-1.8977400000000009</v>
      </c>
      <c r="F50">
        <f t="shared" si="5"/>
        <v>-10.610264340000006</v>
      </c>
      <c r="G50">
        <f t="shared" si="7"/>
        <v>37.489735659999994</v>
      </c>
      <c r="H50">
        <f t="shared" si="8"/>
        <v>-3.0202643400000024</v>
      </c>
      <c r="I50">
        <f t="shared" si="9"/>
        <v>9.1219966834756505</v>
      </c>
    </row>
    <row r="51" spans="1:10" x14ac:dyDescent="0.2">
      <c r="A51">
        <v>31.3</v>
      </c>
      <c r="B51">
        <v>29.2</v>
      </c>
      <c r="C51">
        <f t="shared" si="6"/>
        <v>-2.1000000000000014</v>
      </c>
      <c r="D51">
        <v>2.66</v>
      </c>
      <c r="E51">
        <f t="shared" si="4"/>
        <v>0.19210300000000013</v>
      </c>
      <c r="F51">
        <f t="shared" si="5"/>
        <v>1.0740478730000007</v>
      </c>
      <c r="G51">
        <f t="shared" si="7"/>
        <v>32.374047873000002</v>
      </c>
      <c r="H51">
        <f t="shared" si="8"/>
        <v>3.1740478730000019</v>
      </c>
      <c r="I51">
        <f t="shared" si="9"/>
        <v>10.074579900095836</v>
      </c>
    </row>
    <row r="52" spans="1:10" x14ac:dyDescent="0.2">
      <c r="A52">
        <v>52.1</v>
      </c>
      <c r="B52">
        <v>48.5</v>
      </c>
      <c r="C52">
        <f t="shared" si="6"/>
        <v>-3.6000000000000014</v>
      </c>
      <c r="D52">
        <v>2.66</v>
      </c>
      <c r="E52">
        <f t="shared" si="4"/>
        <v>-1.2791641999999999</v>
      </c>
      <c r="F52">
        <f t="shared" si="5"/>
        <v>-7.1518070421999997</v>
      </c>
      <c r="G52">
        <f t="shared" si="7"/>
        <v>44.948192957800003</v>
      </c>
      <c r="H52">
        <f t="shared" si="8"/>
        <v>-3.5518070421999983</v>
      </c>
      <c r="I52">
        <f t="shared" si="9"/>
        <v>12.615333265021501</v>
      </c>
    </row>
    <row r="53" spans="1:10" x14ac:dyDescent="0.2">
      <c r="A53">
        <v>57</v>
      </c>
      <c r="B53">
        <v>52.5</v>
      </c>
      <c r="C53">
        <f t="shared" si="6"/>
        <v>-4.5</v>
      </c>
      <c r="D53">
        <v>2.4</v>
      </c>
      <c r="E53">
        <f t="shared" si="4"/>
        <v>-1.43516</v>
      </c>
      <c r="F53">
        <f t="shared" si="5"/>
        <v>-8.0239795600000008</v>
      </c>
      <c r="G53">
        <f t="shared" si="7"/>
        <v>48.976020439999999</v>
      </c>
      <c r="H53">
        <f t="shared" si="8"/>
        <v>-3.5239795600000008</v>
      </c>
      <c r="I53">
        <f t="shared" si="9"/>
        <v>12.418431939297799</v>
      </c>
    </row>
    <row r="54" spans="1:10" x14ac:dyDescent="0.2">
      <c r="A54">
        <v>52.8</v>
      </c>
      <c r="B54">
        <v>33.4</v>
      </c>
      <c r="C54">
        <f t="shared" si="6"/>
        <v>-19.399999999999999</v>
      </c>
      <c r="D54">
        <v>4.4000000000000004</v>
      </c>
      <c r="E54">
        <f t="shared" si="4"/>
        <v>-2.7128479999999993</v>
      </c>
      <c r="F54">
        <f t="shared" si="5"/>
        <v>-15.167533167999997</v>
      </c>
      <c r="G54">
        <f t="shared" si="7"/>
        <v>37.632466831999999</v>
      </c>
      <c r="H54">
        <f t="shared" si="8"/>
        <v>4.2324668320000018</v>
      </c>
      <c r="I54">
        <f t="shared" si="9"/>
        <v>17.913775483980132</v>
      </c>
    </row>
    <row r="55" spans="1:10" x14ac:dyDescent="0.2">
      <c r="A55">
        <v>46.6</v>
      </c>
      <c r="B55">
        <v>38.299999999999997</v>
      </c>
      <c r="C55">
        <f t="shared" si="6"/>
        <v>-8.3000000000000043</v>
      </c>
      <c r="D55">
        <v>4.4000000000000004</v>
      </c>
      <c r="E55">
        <f t="shared" si="4"/>
        <v>-2.059616000000001</v>
      </c>
      <c r="F55">
        <f t="shared" si="5"/>
        <v>-11.515313056000005</v>
      </c>
      <c r="G55">
        <f t="shared" si="7"/>
        <v>35.084686943999998</v>
      </c>
      <c r="H55">
        <f t="shared" si="8"/>
        <v>-3.2153130560000012</v>
      </c>
      <c r="I55">
        <f t="shared" si="9"/>
        <v>10.338238048084067</v>
      </c>
    </row>
    <row r="56" spans="1:10" x14ac:dyDescent="0.2">
      <c r="A56">
        <v>38.6</v>
      </c>
      <c r="B56">
        <v>33.299999999999997</v>
      </c>
      <c r="C56">
        <f t="shared" si="6"/>
        <v>-5.3000000000000043</v>
      </c>
      <c r="D56">
        <v>2.66</v>
      </c>
      <c r="E56">
        <f t="shared" si="4"/>
        <v>-0.32425520000000008</v>
      </c>
      <c r="F56">
        <f t="shared" si="5"/>
        <v>-1.8129108232000004</v>
      </c>
      <c r="G56">
        <f t="shared" si="7"/>
        <v>36.787089176800002</v>
      </c>
      <c r="H56">
        <f t="shared" si="8"/>
        <v>3.4870891768000041</v>
      </c>
      <c r="I56">
        <f t="shared" si="9"/>
        <v>12.159790926955731</v>
      </c>
    </row>
    <row r="57" spans="1:10" x14ac:dyDescent="0.2">
      <c r="A57">
        <v>44.41</v>
      </c>
      <c r="B57">
        <v>36.6</v>
      </c>
      <c r="C57">
        <f t="shared" si="6"/>
        <v>-7.8099999999999952</v>
      </c>
      <c r="D57">
        <v>2.66</v>
      </c>
      <c r="E57">
        <f t="shared" si="4"/>
        <v>-0.73521973999999979</v>
      </c>
      <c r="F57">
        <f t="shared" si="5"/>
        <v>-4.1106135663399987</v>
      </c>
      <c r="G57">
        <f t="shared" si="7"/>
        <v>40.299386433659997</v>
      </c>
      <c r="H57">
        <f t="shared" si="8"/>
        <v>3.6993864336599964</v>
      </c>
      <c r="I57">
        <f t="shared" si="9"/>
        <v>13.685459985547627</v>
      </c>
    </row>
    <row r="58" spans="1:10" x14ac:dyDescent="0.2">
      <c r="A58">
        <v>44</v>
      </c>
      <c r="B58">
        <v>44</v>
      </c>
      <c r="C58">
        <f t="shared" si="6"/>
        <v>0</v>
      </c>
      <c r="D58">
        <v>2.66</v>
      </c>
      <c r="E58">
        <f t="shared" si="4"/>
        <v>-0.70621879999999981</v>
      </c>
      <c r="F58">
        <f t="shared" si="5"/>
        <v>-3.9484693107999993</v>
      </c>
      <c r="G58">
        <f t="shared" si="7"/>
        <v>40.0515306892</v>
      </c>
      <c r="H58">
        <f t="shared" si="8"/>
        <v>-3.9484693107999993</v>
      </c>
      <c r="I58">
        <f t="shared" si="9"/>
        <v>15.590409898329421</v>
      </c>
    </row>
    <row r="59" spans="1:10" x14ac:dyDescent="0.2">
      <c r="A59">
        <v>45.2</v>
      </c>
      <c r="B59">
        <v>36.799999999999997</v>
      </c>
      <c r="C59">
        <f t="shared" si="6"/>
        <v>-8.4000000000000057</v>
      </c>
      <c r="D59">
        <v>2.66</v>
      </c>
      <c r="E59">
        <f t="shared" si="4"/>
        <v>-0.7910995999999999</v>
      </c>
      <c r="F59">
        <f t="shared" si="5"/>
        <v>-4.4230378635999994</v>
      </c>
      <c r="G59">
        <f t="shared" si="7"/>
        <v>40.776962136400002</v>
      </c>
      <c r="H59">
        <f t="shared" si="8"/>
        <v>3.9769621364000063</v>
      </c>
      <c r="I59">
        <f t="shared" si="9"/>
        <v>15.816227834359303</v>
      </c>
    </row>
    <row r="60" spans="1:10" x14ac:dyDescent="0.2">
      <c r="A60">
        <v>30.3</v>
      </c>
      <c r="B60">
        <v>24.2</v>
      </c>
      <c r="C60">
        <f t="shared" si="6"/>
        <v>-6.1000000000000014</v>
      </c>
      <c r="D60">
        <v>4.4000000000000004</v>
      </c>
      <c r="E60">
        <f t="shared" si="4"/>
        <v>-0.342248000000001</v>
      </c>
      <c r="F60">
        <f t="shared" si="5"/>
        <v>-1.9135085680000057</v>
      </c>
      <c r="G60">
        <f t="shared" si="7"/>
        <v>28.386491431999996</v>
      </c>
      <c r="H60">
        <f t="shared" si="8"/>
        <v>4.186491431999996</v>
      </c>
      <c r="I60">
        <f t="shared" si="9"/>
        <v>17.526710510209377</v>
      </c>
    </row>
    <row r="61" spans="1:10" x14ac:dyDescent="0.2">
      <c r="A61">
        <v>60.2</v>
      </c>
      <c r="B61">
        <v>46</v>
      </c>
      <c r="C61">
        <f t="shared" si="6"/>
        <v>-14.200000000000003</v>
      </c>
      <c r="D61">
        <v>2.4</v>
      </c>
      <c r="E61">
        <f t="shared" si="4"/>
        <v>-1.6449520000000002</v>
      </c>
      <c r="F61">
        <f t="shared" si="5"/>
        <v>-9.196926632000002</v>
      </c>
      <c r="G61">
        <f t="shared" si="7"/>
        <v>51.003073368000003</v>
      </c>
      <c r="H61">
        <f t="shared" si="8"/>
        <v>5.0030733680000008</v>
      </c>
      <c r="I61">
        <f t="shared" si="9"/>
        <v>25.03074312559087</v>
      </c>
    </row>
    <row r="62" spans="1:10" x14ac:dyDescent="0.2">
      <c r="A62">
        <v>41.3</v>
      </c>
      <c r="B62">
        <v>33.6</v>
      </c>
      <c r="C62">
        <f t="shared" si="6"/>
        <v>-7.6999999999999957</v>
      </c>
      <c r="D62">
        <v>2.66</v>
      </c>
      <c r="E62">
        <f t="shared" si="4"/>
        <v>-0.51523699999999995</v>
      </c>
      <c r="F62">
        <f t="shared" si="5"/>
        <v>-2.8806900669999997</v>
      </c>
      <c r="G62">
        <f t="shared" si="7"/>
        <v>38.419309932999994</v>
      </c>
      <c r="H62">
        <f t="shared" si="8"/>
        <v>4.819309932999996</v>
      </c>
      <c r="I62">
        <f t="shared" si="9"/>
        <v>23.225748230312426</v>
      </c>
    </row>
    <row r="63" spans="1:10" x14ac:dyDescent="0.2">
      <c r="A63">
        <v>60.8</v>
      </c>
      <c r="B63">
        <v>46.3</v>
      </c>
      <c r="C63">
        <f t="shared" si="6"/>
        <v>-14.5</v>
      </c>
      <c r="D63">
        <v>2.4</v>
      </c>
      <c r="E63">
        <f t="shared" si="4"/>
        <v>-1.6842879999999998</v>
      </c>
      <c r="F63">
        <f t="shared" si="5"/>
        <v>-9.4168542079999984</v>
      </c>
      <c r="G63">
        <f t="shared" si="7"/>
        <v>51.383145792000001</v>
      </c>
      <c r="H63">
        <f t="shared" si="8"/>
        <v>5.0831457920000016</v>
      </c>
      <c r="I63">
        <f t="shared" si="9"/>
        <v>25.838371142727322</v>
      </c>
    </row>
    <row r="64" spans="1:10" x14ac:dyDescent="0.2">
      <c r="A64">
        <v>31.9</v>
      </c>
      <c r="B64">
        <v>28</v>
      </c>
      <c r="C64">
        <f t="shared" si="6"/>
        <v>-3.8999999999999986</v>
      </c>
      <c r="D64">
        <v>2.66</v>
      </c>
      <c r="E64">
        <f t="shared" si="4"/>
        <v>0.14966260000000009</v>
      </c>
      <c r="F64">
        <f t="shared" si="5"/>
        <v>0.83676359660000055</v>
      </c>
      <c r="G64">
        <f t="shared" si="7"/>
        <v>32.736763596599999</v>
      </c>
      <c r="H64">
        <f t="shared" si="8"/>
        <v>4.7367635965999995</v>
      </c>
      <c r="I64">
        <f t="shared" si="9"/>
        <v>22.436929370074964</v>
      </c>
    </row>
    <row r="65" spans="1:9" x14ac:dyDescent="0.2">
      <c r="A65">
        <v>50.3</v>
      </c>
      <c r="B65">
        <v>48.9</v>
      </c>
      <c r="C65">
        <f t="shared" si="6"/>
        <v>-1.3999999999999986</v>
      </c>
      <c r="D65">
        <v>2.66</v>
      </c>
      <c r="E65">
        <f t="shared" si="4"/>
        <v>-1.151843</v>
      </c>
      <c r="F65">
        <f t="shared" si="5"/>
        <v>-6.439954213</v>
      </c>
      <c r="G65">
        <f t="shared" si="7"/>
        <v>43.860045786999997</v>
      </c>
      <c r="H65">
        <f t="shared" si="8"/>
        <v>-5.0399542130000015</v>
      </c>
      <c r="I65">
        <f t="shared" si="9"/>
        <v>25.401138469136463</v>
      </c>
    </row>
    <row r="66" spans="1:9" x14ac:dyDescent="0.2">
      <c r="A66">
        <v>34.700000000000003</v>
      </c>
      <c r="B66">
        <v>29.6</v>
      </c>
      <c r="C66">
        <f t="shared" ref="C66:C75" si="10">B66-A66</f>
        <v>-5.1000000000000014</v>
      </c>
      <c r="D66">
        <v>2.66</v>
      </c>
      <c r="E66">
        <f t="shared" si="4"/>
        <v>-4.8392599999999675E-2</v>
      </c>
      <c r="F66">
        <f t="shared" si="5"/>
        <v>-0.2705630265999982</v>
      </c>
      <c r="G66">
        <f t="shared" ref="G66:G75" si="11">A66+F66</f>
        <v>34.429436973400001</v>
      </c>
      <c r="H66">
        <f t="shared" ref="H66:H75" si="12">F66-C66</f>
        <v>4.8294369734000036</v>
      </c>
      <c r="I66">
        <f t="shared" ref="I66:I75" si="13">H66*H66</f>
        <v>23.323461480042987</v>
      </c>
    </row>
    <row r="67" spans="1:9" x14ac:dyDescent="0.2">
      <c r="A67">
        <v>50.63</v>
      </c>
      <c r="B67">
        <v>43.75</v>
      </c>
      <c r="C67">
        <f t="shared" si="10"/>
        <v>-6.8800000000000026</v>
      </c>
      <c r="D67">
        <v>4</v>
      </c>
      <c r="E67">
        <f t="shared" ref="E67:E75" si="14">0.8728+0.7706*D67-0.0178*A67-0.073*(D67*D67)-0.0199*(A67*D67)</f>
        <v>-2.1441620000000006</v>
      </c>
      <c r="F67">
        <f t="shared" ref="F67:F74" si="15">E67*5.591</f>
        <v>-11.988009742000004</v>
      </c>
      <c r="G67">
        <f t="shared" si="11"/>
        <v>38.641990258</v>
      </c>
      <c r="H67">
        <f t="shared" si="12"/>
        <v>-5.1080097420000019</v>
      </c>
      <c r="I67">
        <f t="shared" si="13"/>
        <v>26.091763524366925</v>
      </c>
    </row>
    <row r="68" spans="1:9" x14ac:dyDescent="0.2">
      <c r="A68">
        <v>43.4</v>
      </c>
      <c r="B68">
        <v>27.8</v>
      </c>
      <c r="C68">
        <f t="shared" si="10"/>
        <v>-15.599999999999998</v>
      </c>
      <c r="D68">
        <v>4.4000000000000004</v>
      </c>
      <c r="E68">
        <f t="shared" si="14"/>
        <v>-1.7224640000000004</v>
      </c>
      <c r="F68">
        <f t="shared" si="15"/>
        <v>-9.6302962240000021</v>
      </c>
      <c r="G68">
        <f t="shared" si="11"/>
        <v>33.769703776</v>
      </c>
      <c r="H68">
        <f t="shared" si="12"/>
        <v>5.9697037759999958</v>
      </c>
      <c r="I68">
        <f t="shared" si="13"/>
        <v>35.637363173188611</v>
      </c>
    </row>
    <row r="69" spans="1:9" x14ac:dyDescent="0.2">
      <c r="A69">
        <v>38.729999999999997</v>
      </c>
      <c r="B69">
        <v>32.299999999999997</v>
      </c>
      <c r="C69">
        <f t="shared" si="10"/>
        <v>-6.43</v>
      </c>
      <c r="D69">
        <v>2.19</v>
      </c>
      <c r="E69">
        <f t="shared" si="14"/>
        <v>-0.16698743000000027</v>
      </c>
      <c r="F69">
        <f t="shared" si="15"/>
        <v>-0.93362672113000156</v>
      </c>
      <c r="G69">
        <f t="shared" si="11"/>
        <v>37.796373278869993</v>
      </c>
      <c r="H69">
        <f t="shared" si="12"/>
        <v>5.4963732788699984</v>
      </c>
      <c r="I69">
        <f t="shared" si="13"/>
        <v>30.210119220676138</v>
      </c>
    </row>
    <row r="70" spans="1:9" x14ac:dyDescent="0.2">
      <c r="A70">
        <v>31.9</v>
      </c>
      <c r="B70">
        <v>22.9</v>
      </c>
      <c r="C70">
        <f t="shared" si="10"/>
        <v>-9</v>
      </c>
      <c r="D70">
        <v>4.4000000000000004</v>
      </c>
      <c r="E70">
        <f t="shared" si="14"/>
        <v>-0.51082400000000083</v>
      </c>
      <c r="F70">
        <f t="shared" si="15"/>
        <v>-2.8560169840000049</v>
      </c>
      <c r="G70">
        <f t="shared" si="11"/>
        <v>29.043983015999995</v>
      </c>
      <c r="H70">
        <f t="shared" si="12"/>
        <v>6.1439830159999946</v>
      </c>
      <c r="I70">
        <f t="shared" si="13"/>
        <v>37.748527300896392</v>
      </c>
    </row>
    <row r="71" spans="1:9" x14ac:dyDescent="0.2">
      <c r="A71">
        <v>55.6</v>
      </c>
      <c r="B71">
        <v>40.5</v>
      </c>
      <c r="C71">
        <f t="shared" si="10"/>
        <v>-15.100000000000001</v>
      </c>
      <c r="D71">
        <v>2.66</v>
      </c>
      <c r="E71">
        <f t="shared" si="14"/>
        <v>-1.5267331999999998</v>
      </c>
      <c r="F71">
        <f t="shared" si="15"/>
        <v>-8.5359653211999991</v>
      </c>
      <c r="G71">
        <f t="shared" si="11"/>
        <v>47.064034678799999</v>
      </c>
      <c r="H71">
        <f t="shared" si="12"/>
        <v>6.5640346788000024</v>
      </c>
      <c r="I71">
        <f t="shared" si="13"/>
        <v>43.086551264489053</v>
      </c>
    </row>
    <row r="72" spans="1:9" x14ac:dyDescent="0.2">
      <c r="A72">
        <v>62.8</v>
      </c>
      <c r="B72">
        <v>33.5</v>
      </c>
      <c r="C72">
        <f t="shared" si="10"/>
        <v>-29.299999999999997</v>
      </c>
      <c r="D72">
        <v>4.4000000000000004</v>
      </c>
      <c r="E72">
        <f t="shared" si="14"/>
        <v>-3.7664480000000005</v>
      </c>
      <c r="F72">
        <f t="shared" si="15"/>
        <v>-21.058210768000002</v>
      </c>
      <c r="G72">
        <f t="shared" si="11"/>
        <v>41.741789231999995</v>
      </c>
      <c r="H72">
        <f t="shared" si="12"/>
        <v>8.241789231999995</v>
      </c>
      <c r="I72">
        <f t="shared" si="13"/>
        <v>67.927089744711068</v>
      </c>
    </row>
    <row r="73" spans="1:9" x14ac:dyDescent="0.2">
      <c r="A73">
        <v>27.9</v>
      </c>
      <c r="B73">
        <v>19.100000000000001</v>
      </c>
      <c r="C73">
        <f t="shared" si="10"/>
        <v>-8.7999999999999972</v>
      </c>
      <c r="D73">
        <v>4.4000000000000004</v>
      </c>
      <c r="E73">
        <f t="shared" si="14"/>
        <v>-8.9384000000000352E-2</v>
      </c>
      <c r="F73">
        <f t="shared" si="15"/>
        <v>-0.499745944000002</v>
      </c>
      <c r="G73">
        <f t="shared" si="11"/>
        <v>27.400254055999998</v>
      </c>
      <c r="H73">
        <f t="shared" si="12"/>
        <v>8.3002540559999947</v>
      </c>
      <c r="I73">
        <f t="shared" si="13"/>
        <v>68.894217394144363</v>
      </c>
    </row>
    <row r="74" spans="1:9" x14ac:dyDescent="0.2">
      <c r="A74">
        <v>49</v>
      </c>
      <c r="B74">
        <v>46.1</v>
      </c>
      <c r="C74">
        <f t="shared" si="10"/>
        <v>-2.8999999999999986</v>
      </c>
      <c r="D74">
        <v>4.4000000000000004</v>
      </c>
      <c r="E74">
        <f t="shared" si="14"/>
        <v>-2.3124799999999999</v>
      </c>
      <c r="F74">
        <f t="shared" si="15"/>
        <v>-12.92907568</v>
      </c>
      <c r="G74">
        <f t="shared" si="11"/>
        <v>36.070924320000003</v>
      </c>
      <c r="H74">
        <f t="shared" si="12"/>
        <v>-10.029075680000002</v>
      </c>
      <c r="I74">
        <f t="shared" si="13"/>
        <v>100.5823589951675</v>
      </c>
    </row>
    <row r="75" spans="1:9" x14ac:dyDescent="0.2">
      <c r="A75">
        <v>53.06</v>
      </c>
      <c r="B75">
        <v>30.88</v>
      </c>
      <c r="C75">
        <f t="shared" si="10"/>
        <v>-22.180000000000003</v>
      </c>
      <c r="D75">
        <v>2.66</v>
      </c>
      <c r="E75">
        <f t="shared" si="14"/>
        <v>-1.3470688399999999</v>
      </c>
      <c r="F75">
        <f>E75*5.591</f>
        <v>-7.5314618844399996</v>
      </c>
      <c r="G75">
        <f t="shared" si="11"/>
        <v>45.528538115560004</v>
      </c>
      <c r="H75">
        <f t="shared" si="12"/>
        <v>14.648538115560005</v>
      </c>
      <c r="I75">
        <f t="shared" si="13"/>
        <v>214.57966892301425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1096.5481541367037</v>
      </c>
    </row>
    <row r="79" spans="1:9" x14ac:dyDescent="0.2">
      <c r="A79">
        <f>AVERAGE(A2:A75)</f>
        <v>46.84</v>
      </c>
      <c r="B79">
        <f t="shared" ref="B79:E79" si="16">AVERAGE(B2:B75)</f>
        <v>38.617297297297299</v>
      </c>
      <c r="D79">
        <f t="shared" si="16"/>
        <v>3.2625675675675678</v>
      </c>
      <c r="E79">
        <f t="shared" si="16"/>
        <v>-1.3109368555405398</v>
      </c>
      <c r="F79">
        <f>AVERAGE(F2:F75)</f>
        <v>-7.3294479593271644</v>
      </c>
      <c r="H79" s="1" t="s">
        <v>6</v>
      </c>
      <c r="I79">
        <f>COUNT(I2:I75)</f>
        <v>74</v>
      </c>
    </row>
    <row r="80" spans="1:9" x14ac:dyDescent="0.2">
      <c r="A80">
        <f>STDEV(A2:A75)</f>
        <v>9.1835347001598784</v>
      </c>
      <c r="B80">
        <f>STDEV(B2:B75)</f>
        <v>7.774908940540139</v>
      </c>
      <c r="D80">
        <f>STDEV(D2:D75)</f>
        <v>0.88128495976250232</v>
      </c>
      <c r="H80" s="1" t="s">
        <v>7</v>
      </c>
      <c r="I80">
        <f>I78/(I79-2)</f>
        <v>15.229835474120884</v>
      </c>
    </row>
    <row r="81" spans="8:9" x14ac:dyDescent="0.2">
      <c r="H81" s="1" t="s">
        <v>8</v>
      </c>
      <c r="I81">
        <f>SQRT(I80)</f>
        <v>3.9025421809534468</v>
      </c>
    </row>
  </sheetData>
  <sortState ref="A2:I75">
    <sortCondition ref="I2:I7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M36"/>
  <sheetViews>
    <sheetView topLeftCell="A19" workbookViewId="0">
      <selection activeCell="D2" sqref="D2"/>
    </sheetView>
  </sheetViews>
  <sheetFormatPr defaultColWidth="11" defaultRowHeight="12.75" x14ac:dyDescent="0.2"/>
  <cols>
    <col min="4" max="4" width="15.875" customWidth="1"/>
    <col min="5" max="5" width="18.125" customWidth="1"/>
    <col min="6" max="6" width="15.875" customWidth="1"/>
  </cols>
  <sheetData>
    <row r="1" spans="1:13" x14ac:dyDescent="0.2">
      <c r="A1" t="s">
        <v>0</v>
      </c>
      <c r="B1" t="s">
        <v>1</v>
      </c>
      <c r="D1" s="1" t="s">
        <v>142</v>
      </c>
      <c r="E1" s="1" t="s">
        <v>9</v>
      </c>
      <c r="F1" s="1" t="s">
        <v>10</v>
      </c>
    </row>
    <row r="2" spans="1:13" x14ac:dyDescent="0.2">
      <c r="A2">
        <v>0</v>
      </c>
      <c r="B2">
        <v>35</v>
      </c>
      <c r="D2">
        <f>-7.7328+1.1872*A2+0.294*B2-0.0777*(A2*A2)-0.0027*(B2*B2)-0.0283*(A2*B2)</f>
        <v>-0.75030000000000108</v>
      </c>
      <c r="E2">
        <f>D2*5.591</f>
        <v>-4.194927300000006</v>
      </c>
      <c r="F2">
        <f>E2+B2</f>
        <v>30.805072699999993</v>
      </c>
    </row>
    <row r="3" spans="1:13" x14ac:dyDescent="0.2">
      <c r="A3">
        <v>1</v>
      </c>
      <c r="B3">
        <v>35</v>
      </c>
      <c r="D3">
        <f t="shared" ref="D3:D36" si="0">-7.7328+1.1872*A3+0.294*B3-0.0777*(A3*A3)-0.0027*(B3*B3)-0.0283*(A3*B3)</f>
        <v>-0.6313000000000013</v>
      </c>
      <c r="E3">
        <f t="shared" ref="E3:E36" si="1">D3*5.591</f>
        <v>-3.5295983000000075</v>
      </c>
      <c r="F3">
        <f>E3+B3</f>
        <v>31.470401699999993</v>
      </c>
    </row>
    <row r="4" spans="1:13" x14ac:dyDescent="0.2">
      <c r="A4">
        <v>2</v>
      </c>
      <c r="B4">
        <v>35</v>
      </c>
      <c r="D4">
        <f t="shared" si="0"/>
        <v>-0.66770000000000085</v>
      </c>
      <c r="E4">
        <f t="shared" si="1"/>
        <v>-3.733110700000005</v>
      </c>
      <c r="F4">
        <f t="shared" ref="F4:F36" si="2">E4+B4</f>
        <v>31.266889299999995</v>
      </c>
    </row>
    <row r="5" spans="1:13" x14ac:dyDescent="0.2">
      <c r="A5">
        <v>3</v>
      </c>
      <c r="B5">
        <v>35</v>
      </c>
      <c r="D5">
        <f t="shared" si="0"/>
        <v>-0.8595000000000006</v>
      </c>
      <c r="E5">
        <f t="shared" si="1"/>
        <v>-4.8054645000000038</v>
      </c>
      <c r="F5">
        <f t="shared" si="2"/>
        <v>30.194535499999997</v>
      </c>
      <c r="H5" s="1"/>
      <c r="I5" s="1"/>
      <c r="J5" s="1"/>
      <c r="K5" s="1"/>
      <c r="L5" s="1"/>
      <c r="M5" s="1"/>
    </row>
    <row r="6" spans="1:13" x14ac:dyDescent="0.2">
      <c r="A6">
        <v>4</v>
      </c>
      <c r="B6">
        <v>35</v>
      </c>
      <c r="D6">
        <f t="shared" si="0"/>
        <v>-1.2067000000000005</v>
      </c>
      <c r="E6">
        <f t="shared" si="1"/>
        <v>-6.746659700000003</v>
      </c>
      <c r="F6">
        <f t="shared" si="2"/>
        <v>28.253340299999998</v>
      </c>
      <c r="H6" s="1"/>
    </row>
    <row r="7" spans="1:13" x14ac:dyDescent="0.2">
      <c r="A7">
        <v>5</v>
      </c>
      <c r="B7">
        <v>35</v>
      </c>
      <c r="D7">
        <f t="shared" si="0"/>
        <v>-1.7093000000000016</v>
      </c>
      <c r="E7">
        <f t="shared" si="1"/>
        <v>-9.5566963000000094</v>
      </c>
      <c r="F7">
        <f t="shared" si="2"/>
        <v>25.443303699999991</v>
      </c>
      <c r="H7" s="1"/>
    </row>
    <row r="8" spans="1:13" x14ac:dyDescent="0.2">
      <c r="A8">
        <v>6</v>
      </c>
      <c r="B8">
        <v>35</v>
      </c>
      <c r="D8">
        <f t="shared" si="0"/>
        <v>-2.3673000000000011</v>
      </c>
      <c r="E8">
        <f t="shared" si="1"/>
        <v>-13.235574300000007</v>
      </c>
      <c r="F8">
        <f t="shared" si="2"/>
        <v>21.764425699999993</v>
      </c>
      <c r="H8" s="1"/>
    </row>
    <row r="9" spans="1:13" x14ac:dyDescent="0.2">
      <c r="A9">
        <v>0</v>
      </c>
      <c r="B9">
        <v>45</v>
      </c>
      <c r="D9">
        <f t="shared" si="0"/>
        <v>2.9699999999998283E-2</v>
      </c>
      <c r="E9">
        <f t="shared" si="1"/>
        <v>0.16605269999999039</v>
      </c>
      <c r="F9">
        <f t="shared" si="2"/>
        <v>45.166052699999987</v>
      </c>
      <c r="H9" s="1"/>
    </row>
    <row r="10" spans="1:13" x14ac:dyDescent="0.2">
      <c r="A10">
        <v>1</v>
      </c>
      <c r="B10">
        <v>45</v>
      </c>
      <c r="D10">
        <f t="shared" si="0"/>
        <v>-0.13430000000000186</v>
      </c>
      <c r="E10">
        <f t="shared" si="1"/>
        <v>-0.75087130000001046</v>
      </c>
      <c r="F10">
        <f t="shared" si="2"/>
        <v>44.249128699999993</v>
      </c>
      <c r="H10" s="1"/>
    </row>
    <row r="11" spans="1:13" x14ac:dyDescent="0.2">
      <c r="A11">
        <v>2</v>
      </c>
      <c r="B11">
        <v>45</v>
      </c>
      <c r="D11">
        <f t="shared" si="0"/>
        <v>-0.45370000000000132</v>
      </c>
      <c r="E11">
        <f t="shared" si="1"/>
        <v>-2.5366367000000074</v>
      </c>
      <c r="F11">
        <f t="shared" si="2"/>
        <v>42.46336329999999</v>
      </c>
      <c r="H11" s="1"/>
    </row>
    <row r="12" spans="1:13" x14ac:dyDescent="0.2">
      <c r="A12">
        <v>3</v>
      </c>
      <c r="B12">
        <v>45</v>
      </c>
      <c r="D12">
        <f t="shared" si="0"/>
        <v>-0.92850000000000321</v>
      </c>
      <c r="E12">
        <f t="shared" si="1"/>
        <v>-5.1912435000000183</v>
      </c>
      <c r="F12">
        <f t="shared" si="2"/>
        <v>39.80875649999998</v>
      </c>
      <c r="H12" s="1"/>
    </row>
    <row r="13" spans="1:13" x14ac:dyDescent="0.2">
      <c r="A13">
        <v>4</v>
      </c>
      <c r="B13">
        <v>45</v>
      </c>
      <c r="D13">
        <f t="shared" si="0"/>
        <v>-1.5587000000000009</v>
      </c>
      <c r="E13">
        <f t="shared" si="1"/>
        <v>-8.7146917000000048</v>
      </c>
      <c r="F13">
        <f t="shared" si="2"/>
        <v>36.285308299999997</v>
      </c>
    </row>
    <row r="14" spans="1:13" x14ac:dyDescent="0.2">
      <c r="A14">
        <v>5</v>
      </c>
      <c r="B14">
        <v>45</v>
      </c>
      <c r="D14">
        <f t="shared" si="0"/>
        <v>-2.3443000000000014</v>
      </c>
      <c r="E14">
        <f t="shared" si="1"/>
        <v>-13.106981300000008</v>
      </c>
      <c r="F14">
        <f t="shared" si="2"/>
        <v>31.893018699999992</v>
      </c>
    </row>
    <row r="15" spans="1:13" x14ac:dyDescent="0.2">
      <c r="A15">
        <v>6</v>
      </c>
      <c r="B15">
        <v>45</v>
      </c>
      <c r="D15">
        <f t="shared" si="0"/>
        <v>-3.2853000000000003</v>
      </c>
      <c r="E15">
        <f t="shared" si="1"/>
        <v>-18.368112300000004</v>
      </c>
      <c r="F15">
        <f t="shared" si="2"/>
        <v>26.631887699999996</v>
      </c>
    </row>
    <row r="16" spans="1:13" x14ac:dyDescent="0.2">
      <c r="A16">
        <v>0</v>
      </c>
      <c r="B16">
        <v>55</v>
      </c>
      <c r="D16">
        <f t="shared" si="0"/>
        <v>0.26969999999999672</v>
      </c>
      <c r="E16">
        <f t="shared" si="1"/>
        <v>1.5078926999999818</v>
      </c>
      <c r="F16">
        <f t="shared" si="2"/>
        <v>56.507892699999985</v>
      </c>
    </row>
    <row r="17" spans="1:6" x14ac:dyDescent="0.2">
      <c r="A17">
        <v>1</v>
      </c>
      <c r="B17">
        <v>55</v>
      </c>
      <c r="D17">
        <f t="shared" si="0"/>
        <v>-0.17730000000000268</v>
      </c>
      <c r="E17">
        <f t="shared" si="1"/>
        <v>-0.991284300000015</v>
      </c>
      <c r="F17">
        <f t="shared" si="2"/>
        <v>54.008715699999982</v>
      </c>
    </row>
    <row r="18" spans="1:6" x14ac:dyDescent="0.2">
      <c r="A18">
        <v>2</v>
      </c>
      <c r="B18">
        <v>55</v>
      </c>
      <c r="D18">
        <f t="shared" si="0"/>
        <v>-0.77970000000000228</v>
      </c>
      <c r="E18">
        <f t="shared" si="1"/>
        <v>-4.3593027000000131</v>
      </c>
      <c r="F18">
        <f t="shared" si="2"/>
        <v>50.640697299999985</v>
      </c>
    </row>
    <row r="19" spans="1:6" x14ac:dyDescent="0.2">
      <c r="A19">
        <v>3</v>
      </c>
      <c r="B19">
        <v>55</v>
      </c>
      <c r="D19">
        <f t="shared" si="0"/>
        <v>-1.5375000000000023</v>
      </c>
      <c r="E19">
        <f t="shared" si="1"/>
        <v>-8.5961625000000126</v>
      </c>
      <c r="F19">
        <f t="shared" si="2"/>
        <v>46.403837499999987</v>
      </c>
    </row>
    <row r="20" spans="1:6" x14ac:dyDescent="0.2">
      <c r="A20">
        <v>4</v>
      </c>
      <c r="B20">
        <v>55</v>
      </c>
      <c r="D20">
        <f t="shared" si="0"/>
        <v>-2.4507000000000021</v>
      </c>
      <c r="E20">
        <f t="shared" si="1"/>
        <v>-13.701863700000013</v>
      </c>
      <c r="F20">
        <f t="shared" si="2"/>
        <v>41.298136299999989</v>
      </c>
    </row>
    <row r="21" spans="1:6" x14ac:dyDescent="0.2">
      <c r="A21">
        <v>5</v>
      </c>
      <c r="B21">
        <v>55</v>
      </c>
      <c r="D21">
        <f t="shared" si="0"/>
        <v>-3.5193000000000039</v>
      </c>
      <c r="E21">
        <f t="shared" si="1"/>
        <v>-19.676406300000021</v>
      </c>
      <c r="F21">
        <f t="shared" si="2"/>
        <v>35.323593699999975</v>
      </c>
    </row>
    <row r="22" spans="1:6" x14ac:dyDescent="0.2">
      <c r="A22">
        <v>6</v>
      </c>
      <c r="B22">
        <v>55</v>
      </c>
      <c r="D22">
        <f t="shared" si="0"/>
        <v>-4.7433000000000032</v>
      </c>
      <c r="E22">
        <f t="shared" si="1"/>
        <v>-26.519790300000018</v>
      </c>
      <c r="F22">
        <f t="shared" si="2"/>
        <v>28.480209699999982</v>
      </c>
    </row>
    <row r="23" spans="1:6" x14ac:dyDescent="0.2">
      <c r="A23">
        <v>0</v>
      </c>
      <c r="B23">
        <v>65</v>
      </c>
      <c r="D23">
        <f t="shared" si="0"/>
        <v>-3.0300000000002214E-2</v>
      </c>
      <c r="E23">
        <f t="shared" si="1"/>
        <v>-0.16940730000001239</v>
      </c>
      <c r="F23">
        <f t="shared" si="2"/>
        <v>64.830592699999983</v>
      </c>
    </row>
    <row r="24" spans="1:6" x14ac:dyDescent="0.2">
      <c r="A24">
        <v>1</v>
      </c>
      <c r="B24">
        <v>65</v>
      </c>
      <c r="D24">
        <f t="shared" si="0"/>
        <v>-0.76030000000000153</v>
      </c>
      <c r="E24">
        <f t="shared" si="1"/>
        <v>-4.2508373000000086</v>
      </c>
      <c r="F24">
        <f t="shared" si="2"/>
        <v>60.749162699999992</v>
      </c>
    </row>
    <row r="25" spans="1:6" x14ac:dyDescent="0.2">
      <c r="A25">
        <v>2</v>
      </c>
      <c r="B25">
        <v>65</v>
      </c>
      <c r="D25">
        <f t="shared" si="0"/>
        <v>-1.6457000000000011</v>
      </c>
      <c r="E25">
        <f t="shared" si="1"/>
        <v>-9.201108700000006</v>
      </c>
      <c r="F25">
        <f t="shared" si="2"/>
        <v>55.798891299999994</v>
      </c>
    </row>
    <row r="26" spans="1:6" x14ac:dyDescent="0.2">
      <c r="A26">
        <v>3</v>
      </c>
      <c r="B26">
        <v>65</v>
      </c>
      <c r="D26">
        <f t="shared" si="0"/>
        <v>-2.6865000000000006</v>
      </c>
      <c r="E26">
        <f t="shared" si="1"/>
        <v>-15.020221500000003</v>
      </c>
      <c r="F26">
        <f t="shared" si="2"/>
        <v>49.979778499999995</v>
      </c>
    </row>
    <row r="27" spans="1:6" x14ac:dyDescent="0.2">
      <c r="A27">
        <v>4</v>
      </c>
      <c r="B27">
        <v>65</v>
      </c>
      <c r="D27">
        <f t="shared" si="0"/>
        <v>-3.8827000000000025</v>
      </c>
      <c r="E27">
        <f t="shared" si="1"/>
        <v>-21.708175700000016</v>
      </c>
      <c r="F27">
        <f t="shared" si="2"/>
        <v>43.291824299999988</v>
      </c>
    </row>
    <row r="28" spans="1:6" x14ac:dyDescent="0.2">
      <c r="A28">
        <v>5</v>
      </c>
      <c r="B28">
        <v>65</v>
      </c>
      <c r="D28">
        <f t="shared" si="0"/>
        <v>-5.2343000000000028</v>
      </c>
      <c r="E28">
        <f t="shared" si="1"/>
        <v>-29.264971300000017</v>
      </c>
      <c r="F28">
        <f t="shared" si="2"/>
        <v>35.735028699999987</v>
      </c>
    </row>
    <row r="29" spans="1:6" x14ac:dyDescent="0.2">
      <c r="A29">
        <v>6</v>
      </c>
      <c r="B29">
        <v>65</v>
      </c>
      <c r="D29">
        <f t="shared" si="0"/>
        <v>-6.7413000000000007</v>
      </c>
      <c r="E29">
        <f t="shared" si="1"/>
        <v>-37.690608300000008</v>
      </c>
      <c r="F29">
        <f t="shared" si="2"/>
        <v>27.309391699999992</v>
      </c>
    </row>
    <row r="30" spans="1:6" x14ac:dyDescent="0.2">
      <c r="A30">
        <v>0</v>
      </c>
      <c r="B30">
        <v>75</v>
      </c>
      <c r="D30">
        <f t="shared" si="0"/>
        <v>-0.87030000000000385</v>
      </c>
      <c r="E30">
        <f t="shared" si="1"/>
        <v>-4.8658473000000217</v>
      </c>
      <c r="F30">
        <f t="shared" si="2"/>
        <v>70.134152699999973</v>
      </c>
    </row>
    <row r="31" spans="1:6" x14ac:dyDescent="0.2">
      <c r="A31">
        <v>1</v>
      </c>
      <c r="B31">
        <v>75</v>
      </c>
      <c r="D31">
        <f t="shared" si="0"/>
        <v>-1.8833000000000033</v>
      </c>
      <c r="E31">
        <f t="shared" si="1"/>
        <v>-10.529530300000019</v>
      </c>
      <c r="F31">
        <f t="shared" si="2"/>
        <v>64.470469699999981</v>
      </c>
    </row>
    <row r="32" spans="1:6" x14ac:dyDescent="0.2">
      <c r="A32">
        <v>2</v>
      </c>
      <c r="B32">
        <v>75</v>
      </c>
      <c r="D32">
        <f t="shared" si="0"/>
        <v>-3.051700000000003</v>
      </c>
      <c r="E32">
        <f t="shared" si="1"/>
        <v>-17.062054700000019</v>
      </c>
      <c r="F32">
        <f t="shared" si="2"/>
        <v>57.937945299999981</v>
      </c>
    </row>
    <row r="33" spans="1:6" x14ac:dyDescent="0.2">
      <c r="A33">
        <v>3</v>
      </c>
      <c r="B33">
        <v>75</v>
      </c>
      <c r="D33">
        <f t="shared" si="0"/>
        <v>-4.3755000000000024</v>
      </c>
      <c r="E33">
        <f t="shared" si="1"/>
        <v>-24.463420500000016</v>
      </c>
      <c r="F33">
        <f t="shared" si="2"/>
        <v>50.536579499999988</v>
      </c>
    </row>
    <row r="34" spans="1:6" x14ac:dyDescent="0.2">
      <c r="A34">
        <v>4</v>
      </c>
      <c r="B34">
        <v>75</v>
      </c>
      <c r="D34">
        <f t="shared" si="0"/>
        <v>-5.8547000000000065</v>
      </c>
      <c r="E34">
        <f t="shared" si="1"/>
        <v>-32.733627700000035</v>
      </c>
      <c r="F34">
        <f t="shared" si="2"/>
        <v>42.266372299999965</v>
      </c>
    </row>
    <row r="35" spans="1:6" x14ac:dyDescent="0.2">
      <c r="A35">
        <v>5</v>
      </c>
      <c r="B35">
        <v>75</v>
      </c>
      <c r="D35">
        <f t="shared" si="0"/>
        <v>-7.4893000000000018</v>
      </c>
      <c r="E35">
        <f t="shared" si="1"/>
        <v>-41.872676300000009</v>
      </c>
      <c r="F35">
        <f t="shared" si="2"/>
        <v>33.127323699999991</v>
      </c>
    </row>
    <row r="36" spans="1:6" x14ac:dyDescent="0.2">
      <c r="A36">
        <v>6</v>
      </c>
      <c r="B36">
        <v>75</v>
      </c>
      <c r="D36">
        <f t="shared" si="0"/>
        <v>-9.2793000000000028</v>
      </c>
      <c r="E36">
        <f t="shared" si="1"/>
        <v>-51.880566300000019</v>
      </c>
      <c r="F36">
        <f t="shared" si="2"/>
        <v>23.119433699999981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/>
  <dimension ref="A1:I81"/>
  <sheetViews>
    <sheetView tabSelected="1" zoomScale="70" zoomScaleNormal="70" workbookViewId="0">
      <selection activeCell="N1" activeCellId="4" sqref="F1:F1048576 H1:H1048576 J1:J1048576 M1:M1048576 N1:N1048576"/>
    </sheetView>
  </sheetViews>
  <sheetFormatPr defaultColWidth="11" defaultRowHeight="12.75" x14ac:dyDescent="0.2"/>
  <cols>
    <col min="4" max="4" width="14" customWidth="1"/>
    <col min="6" max="6" width="17.375" customWidth="1"/>
    <col min="7" max="7" width="21" customWidth="1"/>
    <col min="8" max="8" width="15.625" customWidth="1"/>
    <col min="9" max="9" width="14" customWidth="1"/>
  </cols>
  <sheetData>
    <row r="1" spans="1:9" s="1" customFormat="1" x14ac:dyDescent="0.2">
      <c r="A1" s="1" t="s">
        <v>2</v>
      </c>
      <c r="B1" s="1" t="s">
        <v>3</v>
      </c>
      <c r="C1" s="1" t="s">
        <v>16</v>
      </c>
      <c r="D1" s="1" t="s">
        <v>15</v>
      </c>
      <c r="E1" s="1" t="s">
        <v>17</v>
      </c>
      <c r="F1" s="1" t="s">
        <v>9</v>
      </c>
      <c r="G1" s="1" t="s">
        <v>13</v>
      </c>
      <c r="H1" s="1" t="s">
        <v>115</v>
      </c>
      <c r="I1" s="1" t="s">
        <v>116</v>
      </c>
    </row>
    <row r="2" spans="1:9" x14ac:dyDescent="0.2">
      <c r="A2">
        <v>52</v>
      </c>
      <c r="B2">
        <v>45.8</v>
      </c>
      <c r="C2">
        <f t="shared" ref="C2:C65" si="0">B2-A2</f>
        <v>-6.2000000000000028</v>
      </c>
      <c r="D2">
        <v>2.4</v>
      </c>
      <c r="E2">
        <f>-7.7328+1.1872*D2+0.294*A2-0.0777*(D2*D2)-0.0027*(A2*A2)-0.0283*(A2*D2)</f>
        <v>-0.87571200000000271</v>
      </c>
      <c r="F2">
        <f>E2*5.591</f>
        <v>-4.8961057920000153</v>
      </c>
      <c r="G2">
        <f>A2+F2</f>
        <v>47.103894207999986</v>
      </c>
      <c r="H2">
        <f>F2-C2</f>
        <v>1.3038942079999876</v>
      </c>
      <c r="I2">
        <f>H2*H2</f>
        <v>1.7001401056559149</v>
      </c>
    </row>
    <row r="3" spans="1:9" x14ac:dyDescent="0.2">
      <c r="A3">
        <v>60.9</v>
      </c>
      <c r="B3">
        <v>53.1</v>
      </c>
      <c r="C3">
        <f t="shared" si="0"/>
        <v>-7.7999999999999972</v>
      </c>
      <c r="D3">
        <v>2</v>
      </c>
      <c r="E3">
        <f t="shared" ref="E3:E66" si="1">-7.7328+1.1872*D3+0.294*A3-0.0777*(D3*D3)-0.0027*(A3*A3)-0.0283*(A3*D3)</f>
        <v>-1.2253270000000018</v>
      </c>
      <c r="F3">
        <f>E3*5.591</f>
        <v>-6.8508032570000106</v>
      </c>
      <c r="G3">
        <f>A3+F3</f>
        <v>54.049196742999989</v>
      </c>
      <c r="H3">
        <f>F3-C3</f>
        <v>0.94919674299998658</v>
      </c>
      <c r="I3">
        <f t="shared" ref="I3:I65" si="2">H3*H3</f>
        <v>0.90097445692178257</v>
      </c>
    </row>
    <row r="4" spans="1:9" x14ac:dyDescent="0.2">
      <c r="A4">
        <v>50.34</v>
      </c>
      <c r="B4">
        <v>38.28</v>
      </c>
      <c r="C4">
        <f t="shared" si="0"/>
        <v>-12.060000000000002</v>
      </c>
      <c r="D4">
        <v>4</v>
      </c>
      <c r="E4">
        <f t="shared" si="1"/>
        <v>-1.9678401200000017</v>
      </c>
      <c r="F4">
        <f>E4*5.591</f>
        <v>-11.00219411092001</v>
      </c>
      <c r="G4">
        <f>A4+F4</f>
        <v>39.337805889079995</v>
      </c>
      <c r="H4">
        <f>F4-C4</f>
        <v>1.057805889079992</v>
      </c>
      <c r="I4">
        <f t="shared" si="2"/>
        <v>1.1189532989723123</v>
      </c>
    </row>
    <row r="5" spans="1:9" x14ac:dyDescent="0.2">
      <c r="A5">
        <v>48.7</v>
      </c>
      <c r="B5">
        <v>35.200000000000003</v>
      </c>
      <c r="C5">
        <f t="shared" si="0"/>
        <v>-13.5</v>
      </c>
      <c r="D5">
        <v>4.4000000000000004</v>
      </c>
      <c r="E5">
        <f t="shared" si="1"/>
        <v>-2.1632790000000002</v>
      </c>
      <c r="F5">
        <f>E5*5.591</f>
        <v>-12.094892889000002</v>
      </c>
      <c r="G5">
        <f>A5+F5</f>
        <v>36.605107111000002</v>
      </c>
      <c r="H5">
        <f>F5-C5</f>
        <v>1.4051071109999977</v>
      </c>
      <c r="I5">
        <f t="shared" si="2"/>
        <v>1.9743259933827599</v>
      </c>
    </row>
    <row r="6" spans="1:9" x14ac:dyDescent="0.2">
      <c r="A6">
        <v>36.26</v>
      </c>
      <c r="B6">
        <v>35.83</v>
      </c>
      <c r="C6">
        <f t="shared" si="0"/>
        <v>-0.42999999999999972</v>
      </c>
      <c r="D6">
        <v>2.19</v>
      </c>
      <c r="E6">
        <f t="shared" si="1"/>
        <v>-0.64226151000000131</v>
      </c>
      <c r="F6">
        <f>E6*5.591</f>
        <v>-3.5908841024100076</v>
      </c>
      <c r="G6">
        <f>A6+F6</f>
        <v>32.66911589758999</v>
      </c>
      <c r="H6">
        <f>F6-C6</f>
        <v>-3.1608841024100078</v>
      </c>
      <c r="I6">
        <f t="shared" si="2"/>
        <v>9.9911883088683204</v>
      </c>
    </row>
    <row r="7" spans="1:9" x14ac:dyDescent="0.2">
      <c r="A7">
        <v>30.64</v>
      </c>
      <c r="B7">
        <v>32.950000000000003</v>
      </c>
      <c r="C7">
        <f t="shared" si="0"/>
        <v>2.3100000000000023</v>
      </c>
      <c r="D7">
        <v>2.66</v>
      </c>
      <c r="E7">
        <f t="shared" si="1"/>
        <v>-0.95776595999999969</v>
      </c>
      <c r="F7">
        <f>E7*5.591</f>
        <v>-5.354869482359998</v>
      </c>
      <c r="G7">
        <f>A7+F7</f>
        <v>25.285130517640003</v>
      </c>
      <c r="H7">
        <f>F7-C7</f>
        <v>-7.6648694823600003</v>
      </c>
      <c r="I7">
        <f t="shared" si="2"/>
        <v>58.75022418161366</v>
      </c>
    </row>
    <row r="8" spans="1:9" x14ac:dyDescent="0.2">
      <c r="A8">
        <v>58.57</v>
      </c>
      <c r="B8">
        <v>41</v>
      </c>
      <c r="C8">
        <f t="shared" si="0"/>
        <v>-17.57</v>
      </c>
      <c r="D8">
        <v>4</v>
      </c>
      <c r="E8">
        <f t="shared" si="1"/>
        <v>-2.8999452299999993</v>
      </c>
      <c r="F8">
        <f>E8*5.591</f>
        <v>-16.213593780929997</v>
      </c>
      <c r="G8">
        <f>A8+F8</f>
        <v>42.356406219070003</v>
      </c>
      <c r="H8">
        <f>F8-C8</f>
        <v>1.3564062190700028</v>
      </c>
      <c r="I8">
        <f t="shared" si="2"/>
        <v>1.8398378311317805</v>
      </c>
    </row>
    <row r="9" spans="1:9" x14ac:dyDescent="0.2">
      <c r="A9">
        <v>51.19</v>
      </c>
      <c r="B9">
        <v>39.25</v>
      </c>
      <c r="C9">
        <f t="shared" si="0"/>
        <v>-11.939999999999998</v>
      </c>
      <c r="D9">
        <v>4</v>
      </c>
      <c r="E9">
        <f t="shared" si="1"/>
        <v>-2.0471714700000003</v>
      </c>
      <c r="F9">
        <f>E9*5.591</f>
        <v>-11.445735688770002</v>
      </c>
      <c r="G9">
        <f>A9+F9</f>
        <v>39.744264311229998</v>
      </c>
      <c r="H9">
        <f>F9-C9</f>
        <v>0.49426431122999581</v>
      </c>
      <c r="I9">
        <f t="shared" si="2"/>
        <v>0.24429720935566215</v>
      </c>
    </row>
    <row r="10" spans="1:9" x14ac:dyDescent="0.2">
      <c r="A10">
        <v>61.6</v>
      </c>
      <c r="B10">
        <v>51</v>
      </c>
      <c r="C10">
        <f t="shared" si="0"/>
        <v>-10.600000000000001</v>
      </c>
      <c r="D10">
        <v>2.4</v>
      </c>
      <c r="E10">
        <f t="shared" si="1"/>
        <v>-1.6498560000000042</v>
      </c>
      <c r="F10">
        <f>E10*5.591</f>
        <v>-9.2243448960000247</v>
      </c>
      <c r="G10">
        <f>A10+F10</f>
        <v>52.375655103999975</v>
      </c>
      <c r="H10">
        <f>F10-C10</f>
        <v>1.3756551039999767</v>
      </c>
      <c r="I10">
        <f t="shared" si="2"/>
        <v>1.8924269651611867</v>
      </c>
    </row>
    <row r="11" spans="1:9" x14ac:dyDescent="0.2">
      <c r="A11">
        <v>53.17</v>
      </c>
      <c r="B11">
        <v>40.24</v>
      </c>
      <c r="C11">
        <f t="shared" si="0"/>
        <v>-12.93</v>
      </c>
      <c r="D11">
        <v>4</v>
      </c>
      <c r="E11">
        <f t="shared" si="1"/>
        <v>-2.2470960299999998</v>
      </c>
      <c r="F11">
        <f>E11*5.591</f>
        <v>-12.56351390373</v>
      </c>
      <c r="G11">
        <f>A11+F11</f>
        <v>40.606486096270004</v>
      </c>
      <c r="H11">
        <f>F11-C11</f>
        <v>0.36648609627000006</v>
      </c>
      <c r="I11">
        <f t="shared" si="2"/>
        <v>0.13431205875922375</v>
      </c>
    </row>
    <row r="12" spans="1:9" x14ac:dyDescent="0.2">
      <c r="A12">
        <v>44.33</v>
      </c>
      <c r="B12">
        <v>42.43</v>
      </c>
      <c r="C12">
        <f t="shared" si="0"/>
        <v>-1.8999999999999986</v>
      </c>
      <c r="D12">
        <v>2.19</v>
      </c>
      <c r="E12">
        <f t="shared" si="1"/>
        <v>-0.52581141000000198</v>
      </c>
      <c r="F12">
        <f>E12*5.591</f>
        <v>-2.9398115933100111</v>
      </c>
      <c r="G12">
        <f>A12+F12</f>
        <v>41.390188406689987</v>
      </c>
      <c r="H12">
        <f>F12-C12</f>
        <v>-1.0398115933100125</v>
      </c>
      <c r="I12">
        <f t="shared" si="2"/>
        <v>1.0812081495819068</v>
      </c>
    </row>
    <row r="13" spans="1:9" x14ac:dyDescent="0.2">
      <c r="A13">
        <v>43.64</v>
      </c>
      <c r="B13">
        <v>40.85</v>
      </c>
      <c r="C13">
        <f t="shared" si="0"/>
        <v>-2.7899999999999991</v>
      </c>
      <c r="D13">
        <v>2.66</v>
      </c>
      <c r="E13">
        <f t="shared" si="1"/>
        <v>-0.72160796000000138</v>
      </c>
      <c r="F13">
        <f>E13*5.591</f>
        <v>-4.0345101043600078</v>
      </c>
      <c r="G13">
        <f>A13+F13</f>
        <v>39.605489895639991</v>
      </c>
      <c r="H13">
        <f>F13-C13</f>
        <v>-1.2445101043600086</v>
      </c>
      <c r="I13">
        <f t="shared" si="2"/>
        <v>1.5488053998541595</v>
      </c>
    </row>
    <row r="14" spans="1:9" x14ac:dyDescent="0.2">
      <c r="A14">
        <v>46.3</v>
      </c>
      <c r="B14">
        <v>33.5</v>
      </c>
      <c r="C14">
        <f t="shared" si="0"/>
        <v>-12.799999999999997</v>
      </c>
      <c r="D14">
        <v>4.4000000000000004</v>
      </c>
      <c r="E14">
        <f t="shared" si="1"/>
        <v>-1.9544310000000014</v>
      </c>
      <c r="F14">
        <f>E14*5.591</f>
        <v>-10.927223721000008</v>
      </c>
      <c r="G14">
        <f>A14+F14</f>
        <v>35.372776278999993</v>
      </c>
      <c r="H14">
        <f>F14-C14</f>
        <v>1.8727762789999893</v>
      </c>
      <c r="I14">
        <f t="shared" si="2"/>
        <v>3.5072909911850458</v>
      </c>
    </row>
    <row r="15" spans="1:9" x14ac:dyDescent="0.2">
      <c r="A15">
        <v>66.8</v>
      </c>
      <c r="B15">
        <v>58.1</v>
      </c>
      <c r="C15">
        <f t="shared" si="0"/>
        <v>-8.6999999999999957</v>
      </c>
      <c r="D15">
        <v>2</v>
      </c>
      <c r="E15">
        <f t="shared" si="1"/>
        <v>-1.8589280000000006</v>
      </c>
      <c r="F15">
        <f>E15*5.591</f>
        <v>-10.393266448000004</v>
      </c>
      <c r="G15">
        <f>A15+F15</f>
        <v>56.406733551999992</v>
      </c>
      <c r="H15">
        <f>F15-C15</f>
        <v>-1.6932664480000081</v>
      </c>
      <c r="I15">
        <f t="shared" si="2"/>
        <v>2.8671512639225645</v>
      </c>
    </row>
    <row r="16" spans="1:9" x14ac:dyDescent="0.2">
      <c r="A16">
        <v>40</v>
      </c>
      <c r="B16">
        <v>31</v>
      </c>
      <c r="C16">
        <f t="shared" si="0"/>
        <v>-9</v>
      </c>
      <c r="D16">
        <v>4.4000000000000004</v>
      </c>
      <c r="E16">
        <f t="shared" si="1"/>
        <v>-1.5541919999999996</v>
      </c>
      <c r="F16">
        <f>E16*5.591</f>
        <v>-8.6894874719999979</v>
      </c>
      <c r="G16">
        <f>A16+F16</f>
        <v>31.310512528000004</v>
      </c>
      <c r="H16">
        <f>F16-C16</f>
        <v>0.31051252800000206</v>
      </c>
      <c r="I16">
        <f t="shared" si="2"/>
        <v>9.6418030044952072E-2</v>
      </c>
    </row>
    <row r="17" spans="1:9" x14ac:dyDescent="0.2">
      <c r="A17">
        <v>50.8</v>
      </c>
      <c r="B17">
        <v>35.1</v>
      </c>
      <c r="C17">
        <f t="shared" si="0"/>
        <v>-15.699999999999996</v>
      </c>
      <c r="D17">
        <v>4.4000000000000004</v>
      </c>
      <c r="E17">
        <f t="shared" si="1"/>
        <v>-2.3715360000000016</v>
      </c>
      <c r="F17">
        <f>E17*5.591</f>
        <v>-13.259257776000009</v>
      </c>
      <c r="G17">
        <f>A17+F17</f>
        <v>37.540742223999985</v>
      </c>
      <c r="H17">
        <f>F17-C17</f>
        <v>2.4407422239999867</v>
      </c>
      <c r="I17">
        <f t="shared" si="2"/>
        <v>5.9572226040164011</v>
      </c>
    </row>
    <row r="18" spans="1:9" x14ac:dyDescent="0.2">
      <c r="A18">
        <v>31.7</v>
      </c>
      <c r="B18">
        <v>31.7</v>
      </c>
      <c r="C18">
        <f t="shared" si="0"/>
        <v>0</v>
      </c>
      <c r="D18">
        <v>2.66</v>
      </c>
      <c r="E18">
        <f t="shared" si="1"/>
        <v>-0.9043377200000009</v>
      </c>
      <c r="F18">
        <f>E18*5.591</f>
        <v>-5.0561521925200053</v>
      </c>
      <c r="G18">
        <f>A18+F18</f>
        <v>26.643847807479993</v>
      </c>
      <c r="H18">
        <f>F18-C18</f>
        <v>-5.0561521925200053</v>
      </c>
      <c r="I18">
        <f t="shared" si="2"/>
        <v>25.564674993924857</v>
      </c>
    </row>
    <row r="19" spans="1:9" x14ac:dyDescent="0.2">
      <c r="A19">
        <v>56.3</v>
      </c>
      <c r="B19">
        <v>49.7</v>
      </c>
      <c r="C19">
        <f t="shared" si="0"/>
        <v>-6.5999999999999943</v>
      </c>
      <c r="D19">
        <v>2.4</v>
      </c>
      <c r="E19">
        <f t="shared" si="1"/>
        <v>-1.1609309999999993</v>
      </c>
      <c r="F19">
        <f>E19*5.591</f>
        <v>-6.4907652209999958</v>
      </c>
      <c r="G19">
        <f>A19+F19</f>
        <v>49.809234779000001</v>
      </c>
      <c r="H19">
        <f>F19-C19</f>
        <v>0.10923477899999856</v>
      </c>
      <c r="I19">
        <f t="shared" si="2"/>
        <v>1.1932236943178527E-2</v>
      </c>
    </row>
    <row r="20" spans="1:9" x14ac:dyDescent="0.2">
      <c r="A20">
        <v>37.799999999999997</v>
      </c>
      <c r="B20">
        <v>33.299999999999997</v>
      </c>
      <c r="C20">
        <f t="shared" si="0"/>
        <v>-4.5</v>
      </c>
      <c r="D20">
        <v>4.25</v>
      </c>
      <c r="E20">
        <f t="shared" si="1"/>
        <v>-1.3817192500000002</v>
      </c>
      <c r="F20">
        <f>E20*5.591</f>
        <v>-7.7251923267500011</v>
      </c>
      <c r="G20">
        <f>A20+F20</f>
        <v>30.074807673249996</v>
      </c>
      <c r="H20">
        <f>F20-C20</f>
        <v>-3.2251923267500011</v>
      </c>
      <c r="I20">
        <f t="shared" si="2"/>
        <v>10.401865544527086</v>
      </c>
    </row>
    <row r="21" spans="1:9" x14ac:dyDescent="0.2">
      <c r="A21">
        <v>53.8</v>
      </c>
      <c r="B21">
        <v>38.17</v>
      </c>
      <c r="C21">
        <f t="shared" si="0"/>
        <v>-15.629999999999995</v>
      </c>
      <c r="D21">
        <v>4</v>
      </c>
      <c r="E21">
        <f t="shared" si="1"/>
        <v>-2.3151480000000006</v>
      </c>
      <c r="F21">
        <f>E21*5.591</f>
        <v>-12.943992468000005</v>
      </c>
      <c r="G21">
        <f>A21+F21</f>
        <v>40.856007531999992</v>
      </c>
      <c r="H21">
        <f>F21-C21</f>
        <v>2.6860075319999908</v>
      </c>
      <c r="I21">
        <f t="shared" si="2"/>
        <v>7.2146364619606818</v>
      </c>
    </row>
    <row r="22" spans="1:9" x14ac:dyDescent="0.2">
      <c r="A22">
        <v>50.2</v>
      </c>
      <c r="B22">
        <v>34.5</v>
      </c>
      <c r="C22">
        <f t="shared" si="0"/>
        <v>-15.700000000000003</v>
      </c>
      <c r="D22">
        <v>4.4000000000000004</v>
      </c>
      <c r="E22">
        <f t="shared" si="1"/>
        <v>-2.3096040000000002</v>
      </c>
      <c r="F22">
        <f>E22*5.591</f>
        <v>-12.912995964000002</v>
      </c>
      <c r="G22">
        <f>A22+F22</f>
        <v>37.287004035999999</v>
      </c>
      <c r="H22">
        <f>F22-C22</f>
        <v>2.7870040360000008</v>
      </c>
      <c r="I22">
        <f t="shared" si="2"/>
        <v>7.7673914966802942</v>
      </c>
    </row>
    <row r="23" spans="1:9" x14ac:dyDescent="0.2">
      <c r="A23">
        <v>55.2</v>
      </c>
      <c r="B23">
        <v>48.3</v>
      </c>
      <c r="C23">
        <f t="shared" si="0"/>
        <v>-6.9000000000000057</v>
      </c>
      <c r="D23">
        <v>2.66</v>
      </c>
      <c r="E23">
        <f t="shared" si="1"/>
        <v>-1.2781757200000019</v>
      </c>
      <c r="F23">
        <f>E23*5.591</f>
        <v>-7.1462804505200106</v>
      </c>
      <c r="G23">
        <f>A23+F23</f>
        <v>48.053719549479993</v>
      </c>
      <c r="H23">
        <f>F23-C23</f>
        <v>-0.24628045052000491</v>
      </c>
      <c r="I23">
        <f t="shared" si="2"/>
        <v>6.0654060308336588E-2</v>
      </c>
    </row>
    <row r="24" spans="1:9" x14ac:dyDescent="0.2">
      <c r="A24">
        <v>45.4</v>
      </c>
      <c r="B24">
        <v>39.4</v>
      </c>
      <c r="C24">
        <f t="shared" si="0"/>
        <v>-6</v>
      </c>
      <c r="D24">
        <v>2.66</v>
      </c>
      <c r="E24">
        <f t="shared" si="1"/>
        <v>-0.75977532000000148</v>
      </c>
      <c r="F24">
        <f>E24*5.591</f>
        <v>-4.2479038141200087</v>
      </c>
      <c r="G24">
        <f>A24+F24</f>
        <v>41.152096185879991</v>
      </c>
      <c r="H24">
        <f>F24-C24</f>
        <v>1.7520961858799913</v>
      </c>
      <c r="I24">
        <f t="shared" si="2"/>
        <v>3.0698410445752131</v>
      </c>
    </row>
    <row r="25" spans="1:9" x14ac:dyDescent="0.2">
      <c r="A25">
        <v>34.200000000000003</v>
      </c>
      <c r="B25">
        <v>32.700000000000003</v>
      </c>
      <c r="C25">
        <f t="shared" si="0"/>
        <v>-1.5</v>
      </c>
      <c r="D25">
        <v>2.66</v>
      </c>
      <c r="E25">
        <f t="shared" si="1"/>
        <v>-0.80235771999999983</v>
      </c>
      <c r="F25">
        <f>E25*5.591</f>
        <v>-4.4859820125199992</v>
      </c>
      <c r="G25">
        <f>A25+F25</f>
        <v>29.714017987480005</v>
      </c>
      <c r="H25">
        <f>F25-C25</f>
        <v>-2.9859820125199992</v>
      </c>
      <c r="I25">
        <f t="shared" si="2"/>
        <v>8.9160885790929854</v>
      </c>
    </row>
    <row r="26" spans="1:9" x14ac:dyDescent="0.2">
      <c r="A26">
        <v>47.1</v>
      </c>
      <c r="B26">
        <v>37.299999999999997</v>
      </c>
      <c r="C26">
        <f t="shared" si="0"/>
        <v>-9.8000000000000043</v>
      </c>
      <c r="D26">
        <v>4.25</v>
      </c>
      <c r="E26">
        <f t="shared" si="1"/>
        <v>-1.897915750000001</v>
      </c>
      <c r="F26">
        <f>E26*5.591</f>
        <v>-10.611246958250007</v>
      </c>
      <c r="G26">
        <f>A26+F26</f>
        <v>36.488753041749995</v>
      </c>
      <c r="H26">
        <f>F26-C26</f>
        <v>-0.81124695825000259</v>
      </c>
      <c r="I26">
        <f t="shared" si="2"/>
        <v>0.65812162726988144</v>
      </c>
    </row>
    <row r="27" spans="1:9" x14ac:dyDescent="0.2">
      <c r="A27">
        <v>44.7</v>
      </c>
      <c r="B27">
        <v>35.700000000000003</v>
      </c>
      <c r="C27">
        <f t="shared" si="0"/>
        <v>-9</v>
      </c>
      <c r="D27">
        <v>4.4000000000000004</v>
      </c>
      <c r="E27">
        <f t="shared" si="1"/>
        <v>-1.8324790000000011</v>
      </c>
      <c r="F27">
        <f>E27*5.591</f>
        <v>-10.245390089000006</v>
      </c>
      <c r="G27">
        <f>A27+F27</f>
        <v>34.454609910999999</v>
      </c>
      <c r="H27">
        <f>F27-C27</f>
        <v>-1.245390089000006</v>
      </c>
      <c r="I27">
        <f t="shared" si="2"/>
        <v>1.5509964737794428</v>
      </c>
    </row>
    <row r="28" spans="1:9" x14ac:dyDescent="0.2">
      <c r="A28">
        <v>39.1</v>
      </c>
      <c r="B28">
        <v>39.1</v>
      </c>
      <c r="C28">
        <f t="shared" si="0"/>
        <v>0</v>
      </c>
      <c r="D28">
        <v>2.66</v>
      </c>
      <c r="E28">
        <f t="shared" si="1"/>
        <v>-0.70037892000000035</v>
      </c>
      <c r="F28">
        <f>E28*5.591</f>
        <v>-3.915818541720002</v>
      </c>
      <c r="G28">
        <f>A28+F28</f>
        <v>35.184181458280001</v>
      </c>
      <c r="H28">
        <f>F28-C28</f>
        <v>-3.915818541720002</v>
      </c>
      <c r="I28">
        <f t="shared" si="2"/>
        <v>15.333634851678163</v>
      </c>
    </row>
    <row r="29" spans="1:9" x14ac:dyDescent="0.2">
      <c r="A29">
        <v>46.2</v>
      </c>
      <c r="B29">
        <v>39.51</v>
      </c>
      <c r="C29">
        <f t="shared" si="0"/>
        <v>-6.6900000000000048</v>
      </c>
      <c r="D29">
        <v>2.66</v>
      </c>
      <c r="E29">
        <f t="shared" si="1"/>
        <v>-0.78265371999999989</v>
      </c>
      <c r="F29">
        <f>E29*5.591</f>
        <v>-4.3758169485199998</v>
      </c>
      <c r="G29">
        <f>A29+F29</f>
        <v>41.824183051480006</v>
      </c>
      <c r="H29">
        <f>F29-C29</f>
        <v>2.314183051480005</v>
      </c>
      <c r="I29">
        <f t="shared" si="2"/>
        <v>5.3554431957573074</v>
      </c>
    </row>
    <row r="30" spans="1:9" x14ac:dyDescent="0.2">
      <c r="A30">
        <v>37.9</v>
      </c>
      <c r="B30">
        <v>29.3</v>
      </c>
      <c r="C30">
        <f t="shared" si="0"/>
        <v>-8.5999999999999979</v>
      </c>
      <c r="D30">
        <v>4.4000000000000004</v>
      </c>
      <c r="E30">
        <f t="shared" si="1"/>
        <v>-1.4684070000000005</v>
      </c>
      <c r="F30">
        <f>E30*5.591</f>
        <v>-8.2098635370000022</v>
      </c>
      <c r="G30">
        <f>A30+F30</f>
        <v>29.690136462999995</v>
      </c>
      <c r="H30">
        <f>F30-C30</f>
        <v>0.39013646299999571</v>
      </c>
      <c r="I30">
        <f t="shared" si="2"/>
        <v>0.15220645976214703</v>
      </c>
    </row>
    <row r="31" spans="1:9" x14ac:dyDescent="0.2">
      <c r="A31">
        <v>58.07</v>
      </c>
      <c r="B31">
        <v>39.47</v>
      </c>
      <c r="C31">
        <f t="shared" si="0"/>
        <v>-18.600000000000001</v>
      </c>
      <c r="D31">
        <v>4</v>
      </c>
      <c r="E31">
        <f t="shared" si="1"/>
        <v>-2.8328812300000026</v>
      </c>
      <c r="F31">
        <f>E31*5.591</f>
        <v>-15.838638956930016</v>
      </c>
      <c r="G31">
        <f>A31+F31</f>
        <v>42.231361043069981</v>
      </c>
      <c r="H31">
        <f>F31-C31</f>
        <v>2.7613610430699858</v>
      </c>
      <c r="I31">
        <f t="shared" si="2"/>
        <v>7.6251148101845594</v>
      </c>
    </row>
    <row r="32" spans="1:9" x14ac:dyDescent="0.2">
      <c r="A32">
        <v>47.8</v>
      </c>
      <c r="B32">
        <v>37.9</v>
      </c>
      <c r="C32">
        <f t="shared" si="0"/>
        <v>-9.8999999999999986</v>
      </c>
      <c r="D32">
        <v>4.25</v>
      </c>
      <c r="E32">
        <f t="shared" si="1"/>
        <v>-1.9556692499999988</v>
      </c>
      <c r="F32">
        <f>E32*5.591</f>
        <v>-10.934146776749994</v>
      </c>
      <c r="G32">
        <f>A32+F32</f>
        <v>36.865853223249999</v>
      </c>
      <c r="H32">
        <f>F32-C32</f>
        <v>-1.0341467767499957</v>
      </c>
      <c r="I32">
        <f t="shared" si="2"/>
        <v>1.0694595558624054</v>
      </c>
    </row>
    <row r="33" spans="1:9" x14ac:dyDescent="0.2">
      <c r="A33">
        <v>36.6</v>
      </c>
      <c r="B33">
        <v>29.3</v>
      </c>
      <c r="C33">
        <f t="shared" si="0"/>
        <v>-7.3000000000000007</v>
      </c>
      <c r="D33">
        <v>4.25</v>
      </c>
      <c r="E33">
        <f t="shared" si="1"/>
        <v>-1.3491332500000008</v>
      </c>
      <c r="F33">
        <f>E33*5.591</f>
        <v>-7.5430040007500052</v>
      </c>
      <c r="G33">
        <f>A33+F33</f>
        <v>29.056995999249995</v>
      </c>
      <c r="H33">
        <f>F33-C33</f>
        <v>-0.2430040007500045</v>
      </c>
      <c r="I33">
        <f t="shared" si="2"/>
        <v>5.9050944380508189E-2</v>
      </c>
    </row>
    <row r="34" spans="1:9" x14ac:dyDescent="0.2">
      <c r="A34">
        <v>56.63</v>
      </c>
      <c r="B34">
        <v>43.01</v>
      </c>
      <c r="C34">
        <f t="shared" si="0"/>
        <v>-13.620000000000005</v>
      </c>
      <c r="D34">
        <v>4</v>
      </c>
      <c r="E34">
        <f t="shared" si="1"/>
        <v>-2.6472796300000008</v>
      </c>
      <c r="F34">
        <f>E34*5.591</f>
        <v>-14.800940411330005</v>
      </c>
      <c r="G34">
        <f>A34+F34</f>
        <v>41.829059588669999</v>
      </c>
      <c r="H34">
        <f>F34-C34</f>
        <v>-1.1809404113300008</v>
      </c>
      <c r="I34">
        <f t="shared" si="2"/>
        <v>1.3946202551122715</v>
      </c>
    </row>
    <row r="35" spans="1:9" x14ac:dyDescent="0.2">
      <c r="A35">
        <v>46.2</v>
      </c>
      <c r="B35">
        <v>39.200000000000003</v>
      </c>
      <c r="C35">
        <f t="shared" si="0"/>
        <v>-7</v>
      </c>
      <c r="D35">
        <v>2.66</v>
      </c>
      <c r="E35">
        <f t="shared" si="1"/>
        <v>-0.78265371999999989</v>
      </c>
      <c r="F35">
        <f>E35*5.591</f>
        <v>-4.3758169485199998</v>
      </c>
      <c r="G35">
        <f>A35+F35</f>
        <v>41.824183051480006</v>
      </c>
      <c r="H35">
        <f>F35-C35</f>
        <v>2.6241830514800002</v>
      </c>
      <c r="I35">
        <f t="shared" si="2"/>
        <v>6.886336687674885</v>
      </c>
    </row>
    <row r="36" spans="1:9" x14ac:dyDescent="0.2">
      <c r="A36">
        <v>56</v>
      </c>
      <c r="B36">
        <v>46</v>
      </c>
      <c r="C36">
        <f t="shared" si="0"/>
        <v>-10</v>
      </c>
      <c r="D36">
        <v>2.4</v>
      </c>
      <c r="E36">
        <f t="shared" si="1"/>
        <v>-1.1377920000000019</v>
      </c>
      <c r="F36">
        <f>E36*5.591</f>
        <v>-6.3613950720000112</v>
      </c>
      <c r="G36">
        <f>A36+F36</f>
        <v>49.638604927999992</v>
      </c>
      <c r="H36">
        <f>F36-C36</f>
        <v>3.6386049279999888</v>
      </c>
      <c r="I36">
        <f t="shared" si="2"/>
        <v>13.239445822065804</v>
      </c>
    </row>
    <row r="37" spans="1:9" x14ac:dyDescent="0.2">
      <c r="A37">
        <v>56.6</v>
      </c>
      <c r="B37">
        <v>52.5</v>
      </c>
      <c r="C37">
        <f t="shared" si="0"/>
        <v>-4.1000000000000014</v>
      </c>
      <c r="D37">
        <v>2</v>
      </c>
      <c r="E37">
        <f t="shared" si="1"/>
        <v>-0.88197200000000153</v>
      </c>
      <c r="F37">
        <f>E37*5.591</f>
        <v>-4.9311054520000086</v>
      </c>
      <c r="G37">
        <f>A37+F37</f>
        <v>51.66889454799999</v>
      </c>
      <c r="H37">
        <f>F37-C37</f>
        <v>-0.83110545200000718</v>
      </c>
      <c r="I37">
        <f t="shared" si="2"/>
        <v>0.69073627234413626</v>
      </c>
    </row>
    <row r="38" spans="1:9" x14ac:dyDescent="0.2">
      <c r="A38">
        <v>48.61</v>
      </c>
      <c r="B38">
        <v>45.24</v>
      </c>
      <c r="C38">
        <f t="shared" si="0"/>
        <v>-3.3699999999999974</v>
      </c>
      <c r="D38">
        <v>2.66</v>
      </c>
      <c r="E38">
        <f t="shared" si="1"/>
        <v>-0.87246237000000182</v>
      </c>
      <c r="F38">
        <f>E38*5.591</f>
        <v>-4.8779371106700102</v>
      </c>
      <c r="G38">
        <f>A38+F38</f>
        <v>43.732062889329988</v>
      </c>
      <c r="H38">
        <f>F38-C38</f>
        <v>-1.5079371106700128</v>
      </c>
      <c r="I38">
        <f t="shared" si="2"/>
        <v>2.2738743297358264</v>
      </c>
    </row>
    <row r="39" spans="1:9" x14ac:dyDescent="0.2">
      <c r="A39">
        <v>26.97</v>
      </c>
      <c r="B39">
        <v>27.86</v>
      </c>
      <c r="C39">
        <f t="shared" si="0"/>
        <v>0.89000000000000057</v>
      </c>
      <c r="D39">
        <v>2.19</v>
      </c>
      <c r="E39">
        <f t="shared" si="1"/>
        <v>-1.2117570900000012</v>
      </c>
      <c r="F39">
        <f>E39*5.591</f>
        <v>-6.7749338901900069</v>
      </c>
      <c r="G39">
        <f>A39+F39</f>
        <v>20.195066109809993</v>
      </c>
      <c r="H39">
        <f>F39-C39</f>
        <v>-7.6649338901900075</v>
      </c>
      <c r="I39">
        <f t="shared" si="2"/>
        <v>58.75121154098332</v>
      </c>
    </row>
    <row r="40" spans="1:9" x14ac:dyDescent="0.2">
      <c r="A40">
        <v>50</v>
      </c>
      <c r="B40">
        <v>40.54</v>
      </c>
      <c r="C40">
        <f t="shared" si="0"/>
        <v>-9.4600000000000009</v>
      </c>
      <c r="D40">
        <v>4</v>
      </c>
      <c r="E40">
        <f t="shared" si="1"/>
        <v>-1.9372000000000007</v>
      </c>
      <c r="F40">
        <f>E40*5.591</f>
        <v>-10.830885200000004</v>
      </c>
      <c r="G40">
        <f>A40+F40</f>
        <v>39.169114799999996</v>
      </c>
      <c r="H40">
        <f>F40-C40</f>
        <v>-1.3708852000000036</v>
      </c>
      <c r="I40">
        <f t="shared" si="2"/>
        <v>1.8793262315790498</v>
      </c>
    </row>
    <row r="41" spans="1:9" x14ac:dyDescent="0.2">
      <c r="A41">
        <v>40.799999999999997</v>
      </c>
      <c r="B41">
        <v>40.799999999999997</v>
      </c>
      <c r="C41">
        <f t="shared" si="0"/>
        <v>0</v>
      </c>
      <c r="D41">
        <v>2.66</v>
      </c>
      <c r="E41">
        <f t="shared" si="1"/>
        <v>-0.69529252000000064</v>
      </c>
      <c r="F41">
        <f>E41*5.591</f>
        <v>-3.8873804793200035</v>
      </c>
      <c r="G41">
        <f>A41+F41</f>
        <v>36.912619520679996</v>
      </c>
      <c r="H41">
        <f>F41-C41</f>
        <v>-3.8873804793200035</v>
      </c>
      <c r="I41">
        <f t="shared" si="2"/>
        <v>15.111726990998219</v>
      </c>
    </row>
    <row r="42" spans="1:9" x14ac:dyDescent="0.2">
      <c r="A42">
        <v>40.799999999999997</v>
      </c>
      <c r="B42">
        <v>40.799999999999997</v>
      </c>
      <c r="C42">
        <f t="shared" si="0"/>
        <v>0</v>
      </c>
      <c r="D42">
        <v>2.66</v>
      </c>
      <c r="E42">
        <f t="shared" si="1"/>
        <v>-0.69529252000000064</v>
      </c>
      <c r="F42">
        <f>E42*5.591</f>
        <v>-3.8873804793200035</v>
      </c>
      <c r="G42">
        <f>A42+F42</f>
        <v>36.912619520679996</v>
      </c>
      <c r="H42">
        <f>F42-C42</f>
        <v>-3.8873804793200035</v>
      </c>
      <c r="I42">
        <f t="shared" si="2"/>
        <v>15.111726990998219</v>
      </c>
    </row>
    <row r="43" spans="1:9" x14ac:dyDescent="0.2">
      <c r="A43">
        <v>54.6</v>
      </c>
      <c r="B43">
        <v>50</v>
      </c>
      <c r="C43">
        <f t="shared" si="0"/>
        <v>-4.6000000000000014</v>
      </c>
      <c r="D43">
        <v>2.4</v>
      </c>
      <c r="E43">
        <f t="shared" si="1"/>
        <v>-1.0362360000000037</v>
      </c>
      <c r="F43">
        <f>E43*5.591</f>
        <v>-5.7935954760000206</v>
      </c>
      <c r="G43">
        <f>A43+F43</f>
        <v>48.80640452399998</v>
      </c>
      <c r="H43">
        <f>F43-C43</f>
        <v>-1.1935954760000191</v>
      </c>
      <c r="I43">
        <f t="shared" si="2"/>
        <v>1.4246701603277123</v>
      </c>
    </row>
    <row r="44" spans="1:9" x14ac:dyDescent="0.2">
      <c r="A44">
        <v>56.7</v>
      </c>
      <c r="B44">
        <v>35.799999999999997</v>
      </c>
      <c r="C44">
        <f t="shared" si="0"/>
        <v>-20.900000000000006</v>
      </c>
      <c r="D44">
        <v>4.4000000000000004</v>
      </c>
      <c r="E44">
        <f t="shared" si="1"/>
        <v>-3.0840790000000027</v>
      </c>
      <c r="F44">
        <f>E44*5.591</f>
        <v>-17.243085689000015</v>
      </c>
      <c r="G44">
        <f>A44+F44</f>
        <v>39.456914310999991</v>
      </c>
      <c r="H44">
        <f>F44-C44</f>
        <v>3.6569143109999906</v>
      </c>
      <c r="I44">
        <f t="shared" si="2"/>
        <v>13.373022277996537</v>
      </c>
    </row>
    <row r="45" spans="1:9" x14ac:dyDescent="0.2">
      <c r="A45">
        <v>50</v>
      </c>
      <c r="B45">
        <v>46.5</v>
      </c>
      <c r="C45">
        <f t="shared" si="0"/>
        <v>-3.5</v>
      </c>
      <c r="D45">
        <v>2.66</v>
      </c>
      <c r="E45">
        <f t="shared" si="1"/>
        <v>-0.93852212000000046</v>
      </c>
      <c r="F45">
        <f>E45*5.591</f>
        <v>-5.2472771729200032</v>
      </c>
      <c r="G45">
        <f>A45+F45</f>
        <v>44.752722827079999</v>
      </c>
      <c r="H45">
        <f>F45-C45</f>
        <v>-1.7472771729200032</v>
      </c>
      <c r="I45">
        <f t="shared" si="2"/>
        <v>3.0529775190073187</v>
      </c>
    </row>
    <row r="46" spans="1:9" x14ac:dyDescent="0.2">
      <c r="A46">
        <v>46.09</v>
      </c>
      <c r="B46">
        <v>33.33</v>
      </c>
      <c r="C46">
        <f t="shared" si="0"/>
        <v>-12.760000000000005</v>
      </c>
      <c r="D46">
        <v>4</v>
      </c>
      <c r="E46">
        <f t="shared" si="1"/>
        <v>-1.6297058700000004</v>
      </c>
      <c r="F46">
        <f>E46*5.591</f>
        <v>-9.1116855191700026</v>
      </c>
      <c r="G46">
        <f>A46+F46</f>
        <v>36.978314480830001</v>
      </c>
      <c r="H46">
        <f>F46-C46</f>
        <v>3.6483144808300025</v>
      </c>
      <c r="I46">
        <f t="shared" si="2"/>
        <v>13.31019855103389</v>
      </c>
    </row>
    <row r="47" spans="1:9" x14ac:dyDescent="0.2">
      <c r="A47">
        <v>43.32</v>
      </c>
      <c r="B47">
        <v>42.78</v>
      </c>
      <c r="C47">
        <f t="shared" si="0"/>
        <v>-0.53999999999999915</v>
      </c>
      <c r="D47">
        <v>2.66</v>
      </c>
      <c r="E47">
        <f t="shared" si="1"/>
        <v>-0.71646556000000006</v>
      </c>
      <c r="F47">
        <f>E47*5.591</f>
        <v>-4.0057589459600003</v>
      </c>
      <c r="G47">
        <f>A47+F47</f>
        <v>39.314241054039996</v>
      </c>
      <c r="H47">
        <f>F47-C47</f>
        <v>-3.4657589459600011</v>
      </c>
      <c r="I47">
        <f t="shared" si="2"/>
        <v>12.011485071501777</v>
      </c>
    </row>
    <row r="48" spans="1:9" x14ac:dyDescent="0.2">
      <c r="A48">
        <v>41.9</v>
      </c>
      <c r="B48">
        <v>30.3</v>
      </c>
      <c r="C48">
        <f t="shared" si="0"/>
        <v>-11.599999999999998</v>
      </c>
      <c r="D48">
        <v>4.25</v>
      </c>
      <c r="E48">
        <f t="shared" si="1"/>
        <v>-1.5517257500000001</v>
      </c>
      <c r="F48">
        <f>E48*5.591</f>
        <v>-8.6756986682500017</v>
      </c>
      <c r="G48">
        <f>A48+F48</f>
        <v>33.224301331749999</v>
      </c>
      <c r="H48">
        <f>F48-C48</f>
        <v>2.9243013317499962</v>
      </c>
      <c r="I48">
        <f t="shared" si="2"/>
        <v>8.5515382788748013</v>
      </c>
    </row>
    <row r="49" spans="1:9" x14ac:dyDescent="0.2">
      <c r="A49">
        <v>51</v>
      </c>
      <c r="B49">
        <v>47.5</v>
      </c>
      <c r="C49">
        <f t="shared" si="0"/>
        <v>-3.5</v>
      </c>
      <c r="D49">
        <v>2.66</v>
      </c>
      <c r="E49">
        <f t="shared" si="1"/>
        <v>-0.99250011999999987</v>
      </c>
      <c r="F49">
        <f>E49*5.591</f>
        <v>-5.5490681709199992</v>
      </c>
      <c r="G49">
        <f>A49+F49</f>
        <v>45.450931829079998</v>
      </c>
      <c r="H49">
        <f>F49-C49</f>
        <v>-2.0490681709199992</v>
      </c>
      <c r="I49">
        <f t="shared" si="2"/>
        <v>4.1986803690774313</v>
      </c>
    </row>
    <row r="50" spans="1:9" x14ac:dyDescent="0.2">
      <c r="A50">
        <v>48.1</v>
      </c>
      <c r="B50">
        <v>40.51</v>
      </c>
      <c r="C50">
        <f t="shared" si="0"/>
        <v>-7.5900000000000034</v>
      </c>
      <c r="D50">
        <v>4</v>
      </c>
      <c r="E50">
        <f t="shared" si="1"/>
        <v>-1.7774670000000015</v>
      </c>
      <c r="F50">
        <f>E50*5.591</f>
        <v>-9.9378179970000087</v>
      </c>
      <c r="G50">
        <f>A50+F50</f>
        <v>38.162182002999991</v>
      </c>
      <c r="H50">
        <f>F50-C50</f>
        <v>-2.3478179970000053</v>
      </c>
      <c r="I50">
        <f t="shared" si="2"/>
        <v>5.512249347037117</v>
      </c>
    </row>
    <row r="51" spans="1:9" x14ac:dyDescent="0.2">
      <c r="A51">
        <v>31.3</v>
      </c>
      <c r="B51">
        <v>29.2</v>
      </c>
      <c r="C51">
        <f t="shared" si="0"/>
        <v>-2.1000000000000014</v>
      </c>
      <c r="D51">
        <v>2.66</v>
      </c>
      <c r="E51">
        <f t="shared" si="1"/>
        <v>-0.92378652000000061</v>
      </c>
      <c r="F51">
        <f>E51*5.591</f>
        <v>-5.1648904333200036</v>
      </c>
      <c r="G51">
        <f>A51+F51</f>
        <v>26.135109566679997</v>
      </c>
      <c r="H51">
        <f>F51-C51</f>
        <v>-3.0648904333200022</v>
      </c>
      <c r="I51">
        <f t="shared" si="2"/>
        <v>9.3935533682564714</v>
      </c>
    </row>
    <row r="52" spans="1:9" x14ac:dyDescent="0.2">
      <c r="A52">
        <v>52.1</v>
      </c>
      <c r="B52">
        <v>48.5</v>
      </c>
      <c r="C52">
        <f t="shared" si="0"/>
        <v>-3.6000000000000014</v>
      </c>
      <c r="D52">
        <v>2.66</v>
      </c>
      <c r="E52">
        <f t="shared" si="1"/>
        <v>-1.0581129200000015</v>
      </c>
      <c r="F52">
        <f>E52*5.591</f>
        <v>-5.9159093357200083</v>
      </c>
      <c r="G52">
        <f>A52+F52</f>
        <v>46.184090664279992</v>
      </c>
      <c r="H52">
        <f>F52-C52</f>
        <v>-2.3159093357200069</v>
      </c>
      <c r="I52">
        <f t="shared" si="2"/>
        <v>5.3634360512750838</v>
      </c>
    </row>
    <row r="53" spans="1:9" x14ac:dyDescent="0.2">
      <c r="A53">
        <v>57</v>
      </c>
      <c r="B53">
        <v>52.5</v>
      </c>
      <c r="C53">
        <f t="shared" si="0"/>
        <v>-4.5</v>
      </c>
      <c r="D53">
        <v>2.4</v>
      </c>
      <c r="E53">
        <f t="shared" si="1"/>
        <v>-1.2168120000000022</v>
      </c>
      <c r="F53">
        <f>E53*5.591</f>
        <v>-6.8031958920000131</v>
      </c>
      <c r="G53">
        <f>A53+F53</f>
        <v>50.196804107999988</v>
      </c>
      <c r="H53">
        <f>F53-C53</f>
        <v>-2.3031958920000131</v>
      </c>
      <c r="I53">
        <f t="shared" si="2"/>
        <v>5.3047113169257356</v>
      </c>
    </row>
    <row r="54" spans="1:9" x14ac:dyDescent="0.2">
      <c r="A54">
        <v>52.8</v>
      </c>
      <c r="B54">
        <v>33.4</v>
      </c>
      <c r="C54">
        <f t="shared" si="0"/>
        <v>-19.399999999999999</v>
      </c>
      <c r="D54">
        <v>4.4000000000000004</v>
      </c>
      <c r="E54">
        <f t="shared" si="1"/>
        <v>-2.592016000000001</v>
      </c>
      <c r="F54">
        <f>E54*5.591</f>
        <v>-14.491961456000006</v>
      </c>
      <c r="G54">
        <f>A54+F54</f>
        <v>38.308038543999992</v>
      </c>
      <c r="H54">
        <f>F54-C54</f>
        <v>4.908038543999993</v>
      </c>
      <c r="I54">
        <f t="shared" si="2"/>
        <v>24.088842349389569</v>
      </c>
    </row>
    <row r="55" spans="1:9" x14ac:dyDescent="0.2">
      <c r="A55">
        <v>46.6</v>
      </c>
      <c r="B55">
        <v>38.299999999999997</v>
      </c>
      <c r="C55">
        <f t="shared" si="0"/>
        <v>-8.3000000000000043</v>
      </c>
      <c r="D55">
        <v>4.4000000000000004</v>
      </c>
      <c r="E55">
        <f t="shared" si="1"/>
        <v>-1.9788359999999994</v>
      </c>
      <c r="F55">
        <f>E55*5.591</f>
        <v>-11.063672075999996</v>
      </c>
      <c r="G55">
        <f>A55+F55</f>
        <v>35.536327924000005</v>
      </c>
      <c r="H55">
        <f>F55-C55</f>
        <v>-2.7636720759999918</v>
      </c>
      <c r="I55">
        <f t="shared" si="2"/>
        <v>7.6378833436621045</v>
      </c>
    </row>
    <row r="56" spans="1:9" x14ac:dyDescent="0.2">
      <c r="A56">
        <v>38.6</v>
      </c>
      <c r="B56">
        <v>33.299999999999997</v>
      </c>
      <c r="C56">
        <f t="shared" si="0"/>
        <v>-5.3000000000000043</v>
      </c>
      <c r="D56">
        <v>2.66</v>
      </c>
      <c r="E56">
        <f t="shared" si="1"/>
        <v>-0.70484492000000065</v>
      </c>
      <c r="F56">
        <f>E56*5.591</f>
        <v>-3.9407879477200036</v>
      </c>
      <c r="G56">
        <f>A56+F56</f>
        <v>34.659212052279997</v>
      </c>
      <c r="H56">
        <f>F56-C56</f>
        <v>1.3592120522800006</v>
      </c>
      <c r="I56">
        <f t="shared" si="2"/>
        <v>1.8474574030632112</v>
      </c>
    </row>
    <row r="57" spans="1:9" x14ac:dyDescent="0.2">
      <c r="A57">
        <v>44.41</v>
      </c>
      <c r="B57">
        <v>36.6</v>
      </c>
      <c r="C57">
        <f t="shared" si="0"/>
        <v>-7.8099999999999952</v>
      </c>
      <c r="D57">
        <v>2.66</v>
      </c>
      <c r="E57">
        <f t="shared" si="1"/>
        <v>-0.73624797000000131</v>
      </c>
      <c r="F57">
        <f>E57*5.591</f>
        <v>-4.1163624002700079</v>
      </c>
      <c r="G57">
        <f>A57+F57</f>
        <v>40.29363759972999</v>
      </c>
      <c r="H57">
        <f>F57-C57</f>
        <v>3.6936375997299873</v>
      </c>
      <c r="I57">
        <f t="shared" si="2"/>
        <v>13.642958718139102</v>
      </c>
    </row>
    <row r="58" spans="1:9" x14ac:dyDescent="0.2">
      <c r="A58">
        <v>44</v>
      </c>
      <c r="B58">
        <v>44</v>
      </c>
      <c r="C58">
        <f t="shared" si="0"/>
        <v>0</v>
      </c>
      <c r="D58">
        <v>2.66</v>
      </c>
      <c r="E58">
        <f t="shared" si="1"/>
        <v>-0.72805411999999947</v>
      </c>
      <c r="F58">
        <f>E58*5.591</f>
        <v>-4.0705505849199968</v>
      </c>
      <c r="G58">
        <f>A58+F58</f>
        <v>39.929449415080001</v>
      </c>
      <c r="H58">
        <f>F58-C58</f>
        <v>-4.0705505849199968</v>
      </c>
      <c r="I58">
        <f t="shared" si="2"/>
        <v>16.569382064392528</v>
      </c>
    </row>
    <row r="59" spans="1:9" x14ac:dyDescent="0.2">
      <c r="A59">
        <v>45.2</v>
      </c>
      <c r="B59">
        <v>36.799999999999997</v>
      </c>
      <c r="C59">
        <f t="shared" si="0"/>
        <v>-8.4000000000000057</v>
      </c>
      <c r="D59">
        <v>2.66</v>
      </c>
      <c r="E59">
        <f t="shared" si="1"/>
        <v>-0.75459572000000064</v>
      </c>
      <c r="F59">
        <f>E59*5.591</f>
        <v>-4.2189446705200035</v>
      </c>
      <c r="G59">
        <f>A59+F59</f>
        <v>40.98105532948</v>
      </c>
      <c r="H59">
        <f>F59-C59</f>
        <v>4.1810553294800021</v>
      </c>
      <c r="I59">
        <f t="shared" si="2"/>
        <v>17.481223668173129</v>
      </c>
    </row>
    <row r="60" spans="1:9" x14ac:dyDescent="0.2">
      <c r="A60">
        <v>30.3</v>
      </c>
      <c r="B60">
        <v>24.2</v>
      </c>
      <c r="C60">
        <f t="shared" si="0"/>
        <v>-6.1000000000000014</v>
      </c>
      <c r="D60">
        <v>4.4000000000000004</v>
      </c>
      <c r="E60">
        <f t="shared" si="1"/>
        <v>-1.3569910000000016</v>
      </c>
      <c r="F60">
        <f>E60*5.591</f>
        <v>-7.586936681000009</v>
      </c>
      <c r="G60">
        <f>A60+F60</f>
        <v>22.713063318999993</v>
      </c>
      <c r="H60">
        <f>F60-C60</f>
        <v>-1.4869366810000075</v>
      </c>
      <c r="I60">
        <f t="shared" si="2"/>
        <v>2.210980693303318</v>
      </c>
    </row>
    <row r="61" spans="1:9" x14ac:dyDescent="0.2">
      <c r="A61">
        <v>60.2</v>
      </c>
      <c r="B61">
        <v>46</v>
      </c>
      <c r="C61">
        <f t="shared" si="0"/>
        <v>-14.200000000000003</v>
      </c>
      <c r="D61">
        <v>2.4</v>
      </c>
      <c r="E61">
        <f t="shared" si="1"/>
        <v>-1.5059640000000032</v>
      </c>
      <c r="F61">
        <f>E61*5.591</f>
        <v>-8.4198447240000185</v>
      </c>
      <c r="G61">
        <f>A61+F61</f>
        <v>51.780155275999988</v>
      </c>
      <c r="H61">
        <f>F61-C61</f>
        <v>5.7801552759999844</v>
      </c>
      <c r="I61">
        <f t="shared" si="2"/>
        <v>33.410195014670457</v>
      </c>
    </row>
    <row r="62" spans="1:9" x14ac:dyDescent="0.2">
      <c r="A62">
        <v>41.3</v>
      </c>
      <c r="B62">
        <v>33.6</v>
      </c>
      <c r="C62">
        <f t="shared" si="0"/>
        <v>-7.6999999999999957</v>
      </c>
      <c r="D62">
        <v>2.66</v>
      </c>
      <c r="E62">
        <f t="shared" si="1"/>
        <v>-0.69676652000000017</v>
      </c>
      <c r="F62">
        <f>E62*5.591</f>
        <v>-3.8956216133200012</v>
      </c>
      <c r="G62">
        <f>A62+F62</f>
        <v>37.404378386679994</v>
      </c>
      <c r="H62">
        <f>F62-C62</f>
        <v>3.8043783866799945</v>
      </c>
      <c r="I62">
        <f t="shared" si="2"/>
        <v>14.473294909037877</v>
      </c>
    </row>
    <row r="63" spans="1:9" x14ac:dyDescent="0.2">
      <c r="A63">
        <v>60.8</v>
      </c>
      <c r="B63">
        <v>46.3</v>
      </c>
      <c r="C63">
        <f t="shared" si="0"/>
        <v>-14.5</v>
      </c>
      <c r="D63">
        <v>2.4</v>
      </c>
      <c r="E63">
        <f t="shared" si="1"/>
        <v>-1.5663360000000015</v>
      </c>
      <c r="F63">
        <f>E63*5.591</f>
        <v>-8.7573845760000086</v>
      </c>
      <c r="G63">
        <f>A63+F63</f>
        <v>52.04261542399999</v>
      </c>
      <c r="H63">
        <f>F63-C63</f>
        <v>5.7426154239999914</v>
      </c>
      <c r="I63">
        <f t="shared" si="2"/>
        <v>32.977631907962603</v>
      </c>
    </row>
    <row r="64" spans="1:9" x14ac:dyDescent="0.2">
      <c r="A64">
        <v>31.9</v>
      </c>
      <c r="B64">
        <v>28</v>
      </c>
      <c r="C64">
        <f t="shared" si="0"/>
        <v>-3.8999999999999986</v>
      </c>
      <c r="D64">
        <v>2.66</v>
      </c>
      <c r="E64">
        <f t="shared" si="1"/>
        <v>-0.89493732000000081</v>
      </c>
      <c r="F64">
        <f>E64*5.591</f>
        <v>-5.0035945561200048</v>
      </c>
      <c r="G64">
        <f>A64+F64</f>
        <v>26.896405443879992</v>
      </c>
      <c r="H64">
        <f>F64-C64</f>
        <v>-1.1035945561200062</v>
      </c>
      <c r="I64">
        <f t="shared" si="2"/>
        <v>1.2179209442977137</v>
      </c>
    </row>
    <row r="65" spans="1:9" x14ac:dyDescent="0.2">
      <c r="A65">
        <v>50.3</v>
      </c>
      <c r="B65">
        <v>48.9</v>
      </c>
      <c r="C65">
        <f t="shared" si="0"/>
        <v>-1.3999999999999986</v>
      </c>
      <c r="D65">
        <v>2.66</v>
      </c>
      <c r="E65">
        <f t="shared" si="1"/>
        <v>-0.95414852000000128</v>
      </c>
      <c r="F65">
        <f>E65*5.591</f>
        <v>-5.334644375320007</v>
      </c>
      <c r="G65">
        <f>A65+F65</f>
        <v>44.965355624679987</v>
      </c>
      <c r="H65">
        <f>F65-C65</f>
        <v>-3.9346443753200084</v>
      </c>
      <c r="I65">
        <f t="shared" si="2"/>
        <v>15.48142636023738</v>
      </c>
    </row>
    <row r="66" spans="1:9" x14ac:dyDescent="0.2">
      <c r="A66">
        <v>34.700000000000003</v>
      </c>
      <c r="B66">
        <v>29.6</v>
      </c>
      <c r="C66">
        <f t="shared" ref="C66:C75" si="3">B66-A66</f>
        <v>-5.1000000000000014</v>
      </c>
      <c r="D66">
        <v>2.66</v>
      </c>
      <c r="E66">
        <f t="shared" si="1"/>
        <v>-0.78601171999999986</v>
      </c>
      <c r="F66">
        <f>E66*5.591</f>
        <v>-4.3945915265199993</v>
      </c>
      <c r="G66">
        <f>A66+F66</f>
        <v>30.305408473480004</v>
      </c>
      <c r="H66">
        <f>F66-C66</f>
        <v>0.70540847348000213</v>
      </c>
      <c r="I66">
        <f t="shared" ref="I66:I75" si="4">H66*H66</f>
        <v>0.49760111445738686</v>
      </c>
    </row>
    <row r="67" spans="1:9" x14ac:dyDescent="0.2">
      <c r="A67">
        <v>50.63</v>
      </c>
      <c r="B67">
        <v>43.75</v>
      </c>
      <c r="C67">
        <f t="shared" si="3"/>
        <v>-6.8800000000000026</v>
      </c>
      <c r="D67">
        <v>4</v>
      </c>
      <c r="E67">
        <f t="shared" ref="E67:E74" si="5">-7.7328+1.1872*D67+0.294*A67-0.0777*(D67*D67)-0.0027*(A67*A67)-0.0283*(A67*D67)</f>
        <v>-1.9944676299999999</v>
      </c>
      <c r="F67">
        <f>E67*5.591</f>
        <v>-11.15106851933</v>
      </c>
      <c r="G67">
        <f>A67+F67</f>
        <v>39.478931480669999</v>
      </c>
      <c r="H67">
        <f>F67-C67</f>
        <v>-4.2710685193299973</v>
      </c>
      <c r="I67">
        <f t="shared" si="4"/>
        <v>18.242026296811737</v>
      </c>
    </row>
    <row r="68" spans="1:9" x14ac:dyDescent="0.2">
      <c r="A68">
        <v>43.4</v>
      </c>
      <c r="B68">
        <v>27.8</v>
      </c>
      <c r="C68">
        <f t="shared" si="3"/>
        <v>-15.599999999999998</v>
      </c>
      <c r="D68">
        <v>4.4000000000000004</v>
      </c>
      <c r="E68">
        <f t="shared" si="5"/>
        <v>-1.7435720000000012</v>
      </c>
      <c r="F68">
        <f>E68*5.591</f>
        <v>-9.7483110520000071</v>
      </c>
      <c r="G68">
        <f>A68+F68</f>
        <v>33.651688947999993</v>
      </c>
      <c r="H68">
        <f>F68-C68</f>
        <v>5.8516889479999907</v>
      </c>
      <c r="I68">
        <f t="shared" si="4"/>
        <v>34.242263544145239</v>
      </c>
    </row>
    <row r="69" spans="1:9" x14ac:dyDescent="0.2">
      <c r="A69">
        <v>38.729999999999997</v>
      </c>
      <c r="B69">
        <v>32.299999999999997</v>
      </c>
      <c r="C69">
        <f t="shared" si="3"/>
        <v>-6.43</v>
      </c>
      <c r="D69">
        <v>2.19</v>
      </c>
      <c r="E69">
        <f t="shared" si="5"/>
        <v>-0.56927301000000119</v>
      </c>
      <c r="F69">
        <f>E69*5.591</f>
        <v>-3.1828053989100069</v>
      </c>
      <c r="G69">
        <f>A69+F69</f>
        <v>35.547194601089991</v>
      </c>
      <c r="H69">
        <f>F69-C69</f>
        <v>3.2471946010899928</v>
      </c>
      <c r="I69">
        <f t="shared" si="4"/>
        <v>10.544272777347997</v>
      </c>
    </row>
    <row r="70" spans="1:9" x14ac:dyDescent="0.2">
      <c r="A70">
        <v>31.9</v>
      </c>
      <c r="B70">
        <v>22.9</v>
      </c>
      <c r="C70">
        <f t="shared" si="3"/>
        <v>-9</v>
      </c>
      <c r="D70">
        <v>4.4000000000000004</v>
      </c>
      <c r="E70">
        <f t="shared" si="5"/>
        <v>-1.3545270000000009</v>
      </c>
      <c r="F70">
        <f>E70*5.591</f>
        <v>-7.5731604570000055</v>
      </c>
      <c r="G70">
        <f>A70+F70</f>
        <v>24.326839542999991</v>
      </c>
      <c r="H70">
        <f>F70-C70</f>
        <v>1.4268395429999945</v>
      </c>
      <c r="I70">
        <f t="shared" si="4"/>
        <v>2.0358710814684331</v>
      </c>
    </row>
    <row r="71" spans="1:9" x14ac:dyDescent="0.2">
      <c r="A71">
        <v>55.6</v>
      </c>
      <c r="B71">
        <v>40.5</v>
      </c>
      <c r="C71">
        <f t="shared" si="3"/>
        <v>-15.100000000000001</v>
      </c>
      <c r="D71">
        <v>2.66</v>
      </c>
      <c r="E71">
        <f t="shared" si="5"/>
        <v>-1.3103509200000021</v>
      </c>
      <c r="F71">
        <f>E71*5.591</f>
        <v>-7.3261719937200116</v>
      </c>
      <c r="G71">
        <f>A71+F71</f>
        <v>48.273828006279992</v>
      </c>
      <c r="H71">
        <f>F71-C71</f>
        <v>7.7738280062799898</v>
      </c>
      <c r="I71">
        <f t="shared" si="4"/>
        <v>60.432401871223121</v>
      </c>
    </row>
    <row r="72" spans="1:9" x14ac:dyDescent="0.2">
      <c r="A72">
        <v>62.8</v>
      </c>
      <c r="B72">
        <v>33.5</v>
      </c>
      <c r="C72">
        <f t="shared" si="3"/>
        <v>-29.299999999999997</v>
      </c>
      <c r="D72">
        <v>4.4000000000000004</v>
      </c>
      <c r="E72">
        <f t="shared" si="5"/>
        <v>-4.018416000000002</v>
      </c>
      <c r="F72">
        <f>E72*5.591</f>
        <v>-22.46696385600001</v>
      </c>
      <c r="G72">
        <f>A72+F72</f>
        <v>40.33303614399999</v>
      </c>
      <c r="H72">
        <f>F72-C72</f>
        <v>6.8330361439999869</v>
      </c>
      <c r="I72">
        <f t="shared" si="4"/>
        <v>46.69038294521021</v>
      </c>
    </row>
    <row r="73" spans="1:9" x14ac:dyDescent="0.2">
      <c r="A73">
        <v>27.9</v>
      </c>
      <c r="B73">
        <v>19.100000000000001</v>
      </c>
      <c r="C73">
        <f t="shared" si="3"/>
        <v>-8.7999999999999972</v>
      </c>
      <c r="D73">
        <v>4.4000000000000004</v>
      </c>
      <c r="E73">
        <f t="shared" si="5"/>
        <v>-1.3866070000000015</v>
      </c>
      <c r="F73">
        <f>E73*5.591</f>
        <v>-7.752519737000009</v>
      </c>
      <c r="G73">
        <f>A73+F73</f>
        <v>20.147480262999991</v>
      </c>
      <c r="H73">
        <f>F73-C73</f>
        <v>1.0474802629999882</v>
      </c>
      <c r="I73">
        <f t="shared" si="4"/>
        <v>1.0972149013745245</v>
      </c>
    </row>
    <row r="74" spans="1:9" x14ac:dyDescent="0.2">
      <c r="A74">
        <v>49</v>
      </c>
      <c r="B74">
        <v>46.1</v>
      </c>
      <c r="C74">
        <f t="shared" si="3"/>
        <v>-2.8999999999999986</v>
      </c>
      <c r="D74">
        <v>4.4000000000000004</v>
      </c>
      <c r="E74">
        <f t="shared" si="5"/>
        <v>-2.1915720000000016</v>
      </c>
      <c r="F74">
        <f>E74*5.591</f>
        <v>-12.253079052000009</v>
      </c>
      <c r="G74">
        <f>A74+F74</f>
        <v>36.746920947999989</v>
      </c>
      <c r="H74">
        <f>F74-C74</f>
        <v>-9.3530790520000107</v>
      </c>
      <c r="I74">
        <f t="shared" si="4"/>
        <v>87.480087752961424</v>
      </c>
    </row>
    <row r="75" spans="1:9" x14ac:dyDescent="0.2">
      <c r="A75">
        <v>53.06</v>
      </c>
      <c r="B75">
        <v>30.88</v>
      </c>
      <c r="C75">
        <f t="shared" si="3"/>
        <v>-22.180000000000003</v>
      </c>
      <c r="D75">
        <v>2.66</v>
      </c>
      <c r="E75">
        <f>-7.7328+1.1872*D75+0.294*A75-0.0777*(D75*D75)-0.0027*(A75*A75)-0.0283*(A75*D75)</f>
        <v>-1.1207145200000013</v>
      </c>
      <c r="F75">
        <f>E75*5.591</f>
        <v>-6.2659148813200076</v>
      </c>
      <c r="G75">
        <f>A75+F75</f>
        <v>46.794085118679995</v>
      </c>
      <c r="H75">
        <f>F75-C75</f>
        <v>15.914085118679996</v>
      </c>
      <c r="I75">
        <f t="shared" si="4"/>
        <v>253.25810516459208</v>
      </c>
    </row>
    <row r="78" spans="1:9" x14ac:dyDescent="0.2">
      <c r="A78" s="1" t="s">
        <v>4</v>
      </c>
      <c r="D78" s="1" t="s">
        <v>4</v>
      </c>
      <c r="H78" s="1" t="s">
        <v>5</v>
      </c>
      <c r="I78">
        <f>SUM(I2:I75)</f>
        <v>1080.8108414438414</v>
      </c>
    </row>
    <row r="79" spans="1:9" x14ac:dyDescent="0.2">
      <c r="A79">
        <f>AVERAGE(A2:A75)</f>
        <v>46.84</v>
      </c>
      <c r="B79">
        <f t="shared" ref="B79:E79" si="6">AVERAGE(B2:B75)</f>
        <v>38.617297297297299</v>
      </c>
      <c r="D79">
        <f t="shared" si="6"/>
        <v>3.2625675675675678</v>
      </c>
      <c r="E79">
        <f t="shared" si="6"/>
        <v>-1.43414448837838</v>
      </c>
      <c r="F79">
        <f>AVERAGE(F2:F75)</f>
        <v>-8.018301834523518</v>
      </c>
      <c r="G79">
        <f>AVERAGE(G2:G75)</f>
        <v>38.821698165476469</v>
      </c>
      <c r="H79" s="1" t="s">
        <v>6</v>
      </c>
      <c r="I79">
        <f>COUNT(I2:I75)</f>
        <v>74</v>
      </c>
    </row>
    <row r="80" spans="1:9" x14ac:dyDescent="0.2">
      <c r="A80">
        <f>STDEV(A2:A75)</f>
        <v>9.1835347001598784</v>
      </c>
      <c r="D80">
        <f>STDEV(D2:D75)</f>
        <v>0.88128495976250232</v>
      </c>
      <c r="H80" s="1" t="s">
        <v>7</v>
      </c>
      <c r="I80">
        <f>I78/(I79-2)</f>
        <v>15.011261686720019</v>
      </c>
    </row>
    <row r="81" spans="8:9" x14ac:dyDescent="0.2">
      <c r="H81" s="1" t="s">
        <v>8</v>
      </c>
      <c r="I81">
        <f>SQRT(I80)</f>
        <v>3.8744369509284855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/>
  <dimension ref="A1:K51"/>
  <sheetViews>
    <sheetView workbookViewId="0">
      <selection activeCell="L6" sqref="L6"/>
    </sheetView>
  </sheetViews>
  <sheetFormatPr defaultColWidth="8.875" defaultRowHeight="12.75" x14ac:dyDescent="0.2"/>
  <sheetData>
    <row r="1" spans="1:11" x14ac:dyDescent="0.2">
      <c r="A1" s="3" t="s">
        <v>132</v>
      </c>
      <c r="B1" s="3" t="s">
        <v>117</v>
      </c>
      <c r="H1" s="3" t="s">
        <v>130</v>
      </c>
      <c r="K1" s="3" t="s">
        <v>128</v>
      </c>
    </row>
    <row r="2" spans="1:11" x14ac:dyDescent="0.2">
      <c r="A2" t="s">
        <v>118</v>
      </c>
      <c r="B2">
        <v>1.9</v>
      </c>
      <c r="H2" s="3" t="s">
        <v>133</v>
      </c>
      <c r="I2">
        <f>1-(B11/B2)</f>
        <v>0.5034736842105263</v>
      </c>
      <c r="K2" s="2"/>
    </row>
    <row r="3" spans="1:11" x14ac:dyDescent="0.2">
      <c r="A3" t="s">
        <v>119</v>
      </c>
      <c r="B3">
        <v>0.30049999999999999</v>
      </c>
      <c r="H3" s="3" t="s">
        <v>134</v>
      </c>
      <c r="I3">
        <f>1-(B20/B2)</f>
        <v>0.77073684210526316</v>
      </c>
      <c r="K3">
        <f>I3-I2</f>
        <v>0.26726315789473687</v>
      </c>
    </row>
    <row r="4" spans="1:11" x14ac:dyDescent="0.2">
      <c r="A4" t="s">
        <v>120</v>
      </c>
      <c r="B4">
        <v>913.67</v>
      </c>
      <c r="H4" s="3" t="s">
        <v>135</v>
      </c>
      <c r="I4">
        <f>1-(B29/B2)</f>
        <v>0.80594736842105263</v>
      </c>
      <c r="K4">
        <f t="shared" ref="K4:K6" si="0">I4-I3</f>
        <v>3.521052631578947E-2</v>
      </c>
    </row>
    <row r="5" spans="1:11" x14ac:dyDescent="0.2">
      <c r="A5" t="s">
        <v>121</v>
      </c>
      <c r="B5">
        <v>98</v>
      </c>
      <c r="H5" s="3" t="s">
        <v>136</v>
      </c>
      <c r="I5">
        <f>1-(B38/B2)</f>
        <v>0.82284210526315782</v>
      </c>
      <c r="K5">
        <f t="shared" si="0"/>
        <v>1.6894736842105185E-2</v>
      </c>
    </row>
    <row r="6" spans="1:11" x14ac:dyDescent="0.2">
      <c r="A6" t="s">
        <v>122</v>
      </c>
      <c r="B6">
        <v>1E-3</v>
      </c>
      <c r="H6" s="3" t="s">
        <v>137</v>
      </c>
      <c r="I6">
        <f>1-(B47/B2)</f>
        <v>0.86321052631578943</v>
      </c>
      <c r="K6">
        <f t="shared" si="0"/>
        <v>4.0368421052631609E-2</v>
      </c>
    </row>
    <row r="8" spans="1:11" x14ac:dyDescent="0.2">
      <c r="I8" s="4" t="s">
        <v>138</v>
      </c>
    </row>
    <row r="9" spans="1:11" x14ac:dyDescent="0.2">
      <c r="I9" s="4" t="s">
        <v>129</v>
      </c>
    </row>
    <row r="10" spans="1:11" x14ac:dyDescent="0.2">
      <c r="A10" s="3" t="s">
        <v>133</v>
      </c>
      <c r="B10" s="3" t="s">
        <v>123</v>
      </c>
      <c r="I10" s="4" t="s">
        <v>139</v>
      </c>
    </row>
    <row r="11" spans="1:11" x14ac:dyDescent="0.2">
      <c r="A11" t="s">
        <v>118</v>
      </c>
      <c r="B11">
        <v>0.94340000000000002</v>
      </c>
      <c r="I11" s="4" t="s">
        <v>140</v>
      </c>
    </row>
    <row r="12" spans="1:11" x14ac:dyDescent="0.2">
      <c r="A12" t="s">
        <v>119</v>
      </c>
      <c r="B12">
        <v>0.1605</v>
      </c>
      <c r="I12" s="4" t="s">
        <v>141</v>
      </c>
    </row>
    <row r="13" spans="1:11" x14ac:dyDescent="0.2">
      <c r="A13" t="s">
        <v>120</v>
      </c>
      <c r="B13">
        <v>567.09159999999997</v>
      </c>
      <c r="I13" s="4" t="s">
        <v>131</v>
      </c>
    </row>
    <row r="14" spans="1:11" x14ac:dyDescent="0.2">
      <c r="A14" t="s">
        <v>121</v>
      </c>
      <c r="B14">
        <v>97</v>
      </c>
    </row>
    <row r="15" spans="1:11" x14ac:dyDescent="0.2">
      <c r="A15" t="s">
        <v>122</v>
      </c>
      <c r="B15">
        <v>1E-3</v>
      </c>
    </row>
    <row r="19" spans="1:2" x14ac:dyDescent="0.2">
      <c r="A19" s="3" t="s">
        <v>134</v>
      </c>
      <c r="B19" s="3" t="s">
        <v>124</v>
      </c>
    </row>
    <row r="20" spans="1:2" x14ac:dyDescent="0.2">
      <c r="A20" t="s">
        <v>118</v>
      </c>
      <c r="B20">
        <v>0.43559999999999999</v>
      </c>
    </row>
    <row r="21" spans="1:2" x14ac:dyDescent="0.2">
      <c r="A21" t="s">
        <v>119</v>
      </c>
      <c r="B21">
        <v>0.66</v>
      </c>
    </row>
    <row r="22" spans="1:2" x14ac:dyDescent="0.2">
      <c r="A22" t="s">
        <v>120</v>
      </c>
      <c r="B22">
        <v>391.78</v>
      </c>
    </row>
    <row r="23" spans="1:2" x14ac:dyDescent="0.2">
      <c r="A23" t="s">
        <v>121</v>
      </c>
      <c r="B23">
        <v>96</v>
      </c>
    </row>
    <row r="24" spans="1:2" x14ac:dyDescent="0.2">
      <c r="A24" t="s">
        <v>122</v>
      </c>
      <c r="B24">
        <v>1E-3</v>
      </c>
    </row>
    <row r="28" spans="1:2" x14ac:dyDescent="0.2">
      <c r="A28" s="3" t="s">
        <v>135</v>
      </c>
      <c r="B28" s="3" t="s">
        <v>125</v>
      </c>
    </row>
    <row r="29" spans="1:2" x14ac:dyDescent="0.2">
      <c r="A29" t="s">
        <v>118</v>
      </c>
      <c r="B29">
        <v>0.36870000000000003</v>
      </c>
    </row>
    <row r="30" spans="1:2" x14ac:dyDescent="0.2">
      <c r="A30" t="s">
        <v>119</v>
      </c>
      <c r="B30">
        <v>7.0000000000000007E-2</v>
      </c>
    </row>
    <row r="31" spans="1:2" x14ac:dyDescent="0.2">
      <c r="A31" t="s">
        <v>120</v>
      </c>
      <c r="B31">
        <v>364.43</v>
      </c>
    </row>
    <row r="32" spans="1:2" x14ac:dyDescent="0.2">
      <c r="A32" t="s">
        <v>121</v>
      </c>
      <c r="B32">
        <v>95</v>
      </c>
    </row>
    <row r="33" spans="1:2" x14ac:dyDescent="0.2">
      <c r="A33" t="s">
        <v>122</v>
      </c>
      <c r="B33">
        <v>1E-3</v>
      </c>
    </row>
    <row r="37" spans="1:2" x14ac:dyDescent="0.2">
      <c r="A37" s="3" t="s">
        <v>136</v>
      </c>
      <c r="B37" s="3" t="s">
        <v>126</v>
      </c>
    </row>
    <row r="38" spans="1:2" x14ac:dyDescent="0.2">
      <c r="A38" t="s">
        <v>118</v>
      </c>
      <c r="B38">
        <v>0.33660000000000001</v>
      </c>
    </row>
    <row r="39" spans="1:2" x14ac:dyDescent="0.2">
      <c r="A39" t="s">
        <v>119</v>
      </c>
      <c r="B39">
        <v>6.9400000000000003E-2</v>
      </c>
    </row>
    <row r="40" spans="1:2" x14ac:dyDescent="0.2">
      <c r="A40" t="s">
        <v>120</v>
      </c>
      <c r="B40">
        <v>341.92</v>
      </c>
    </row>
    <row r="41" spans="1:2" x14ac:dyDescent="0.2">
      <c r="A41" t="s">
        <v>121</v>
      </c>
      <c r="B41">
        <v>94</v>
      </c>
    </row>
    <row r="42" spans="1:2" x14ac:dyDescent="0.2">
      <c r="A42" t="s">
        <v>122</v>
      </c>
      <c r="B42">
        <v>1E-3</v>
      </c>
    </row>
    <row r="46" spans="1:2" x14ac:dyDescent="0.2">
      <c r="A46" s="3" t="s">
        <v>137</v>
      </c>
      <c r="B46" s="3" t="s">
        <v>127</v>
      </c>
    </row>
    <row r="47" spans="1:2" x14ac:dyDescent="0.2">
      <c r="A47" t="s">
        <v>118</v>
      </c>
      <c r="B47">
        <v>0.25990000000000002</v>
      </c>
    </row>
    <row r="48" spans="1:2" x14ac:dyDescent="0.2">
      <c r="A48" t="s">
        <v>119</v>
      </c>
      <c r="B48">
        <v>5.74E-2</v>
      </c>
    </row>
    <row r="49" spans="1:2" x14ac:dyDescent="0.2">
      <c r="A49" t="s">
        <v>120</v>
      </c>
      <c r="B49">
        <v>299.74</v>
      </c>
    </row>
    <row r="50" spans="1:2" x14ac:dyDescent="0.2">
      <c r="A50" t="s">
        <v>121</v>
      </c>
      <c r="B50">
        <v>93</v>
      </c>
    </row>
    <row r="51" spans="1:2" x14ac:dyDescent="0.2">
      <c r="A51" t="s">
        <v>122</v>
      </c>
      <c r="B51">
        <v>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Effect Model</vt:lpstr>
      <vt:lpstr>ME Validation</vt:lpstr>
      <vt:lpstr>Interaction Model</vt:lpstr>
      <vt:lpstr>IM Validation</vt:lpstr>
      <vt:lpstr>AltSq</vt:lpstr>
      <vt:lpstr>AltSq Validation</vt:lpstr>
      <vt:lpstr>AltSq &amp; BVOSq</vt:lpstr>
      <vt:lpstr>AltSq &amp; BVOSq Validation</vt:lpstr>
      <vt:lpstr>Model Comparisons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MacInnis</dc:creator>
  <cp:lastModifiedBy>Keith Lohse</cp:lastModifiedBy>
  <dcterms:created xsi:type="dcterms:W3CDTF">2013-09-10T13:13:43Z</dcterms:created>
  <dcterms:modified xsi:type="dcterms:W3CDTF">2018-08-14T12:45:45Z</dcterms:modified>
</cp:coreProperties>
</file>