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b42kg\Documents\kew_metrics\03_docs\"/>
    </mc:Choice>
  </mc:AlternateContent>
  <xr:revisionPtr revIDLastSave="0" documentId="13_ncr:1_{0BD6A8E7-39B4-4CDF-AC7F-0A1F7DE86E07}" xr6:coauthVersionLast="47" xr6:coauthVersionMax="47" xr10:uidLastSave="{00000000-0000-0000-0000-000000000000}"/>
  <bookViews>
    <workbookView xWindow="-110" yWindow="-110" windowWidth="19420" windowHeight="10420" activeTab="1" xr2:uid="{013B2BC5-4B4D-4D56-BB86-C0A847F40B8F}"/>
  </bookViews>
  <sheets>
    <sheet name="metric_template" sheetId="1" r:id="rId1"/>
    <sheet name="Sheet2" sheetId="3" r:id="rId2"/>
    <sheet name="Sheet1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C11" i="3"/>
  <c r="D11" i="3"/>
  <c r="C12" i="3"/>
  <c r="D12" i="3"/>
  <c r="C13" i="3"/>
  <c r="D13" i="3"/>
  <c r="C14" i="3"/>
  <c r="D14" i="3"/>
  <c r="D16" i="3"/>
  <c r="E4" i="3"/>
  <c r="F4" i="3"/>
  <c r="F3" i="3"/>
  <c r="F7" i="3"/>
</calcChain>
</file>

<file path=xl/sharedStrings.xml><?xml version="1.0" encoding="utf-8"?>
<sst xmlns="http://schemas.openxmlformats.org/spreadsheetml/2006/main" count="227" uniqueCount="123">
  <si>
    <t>data</t>
  </si>
  <si>
    <t>Map</t>
  </si>
  <si>
    <t>Chart</t>
  </si>
  <si>
    <t>Card_1</t>
  </si>
  <si>
    <t>Card_2</t>
  </si>
  <si>
    <t>Card_3</t>
  </si>
  <si>
    <t>Download</t>
  </si>
  <si>
    <t>Responsible owner</t>
  </si>
  <si>
    <t>Users</t>
  </si>
  <si>
    <t>EDGE</t>
  </si>
  <si>
    <t>EDGE gymnosperms</t>
  </si>
  <si>
    <t>G:\Users\sb42kg\kew_metrics\01_data\EDGE_gymno</t>
  </si>
  <si>
    <t>Density sp per TDWG</t>
  </si>
  <si>
    <t>Phylo years?</t>
  </si>
  <si>
    <t>Top EDGE species</t>
  </si>
  <si>
    <t>yes - link to paper</t>
  </si>
  <si>
    <t>Felix</t>
  </si>
  <si>
    <t>EDGE angiosperms</t>
  </si>
  <si>
    <t>EDGE gymno_index</t>
  </si>
  <si>
    <t>RLI trend</t>
  </si>
  <si>
    <t>% threatened</t>
  </si>
  <si>
    <t>Steve</t>
  </si>
  <si>
    <t>Species Habitat Index</t>
  </si>
  <si>
    <t>Average decline per [endemic] species?</t>
  </si>
  <si>
    <t>Ethiopia</t>
  </si>
  <si>
    <t>Moabe</t>
  </si>
  <si>
    <t>Global area and # sites</t>
  </si>
  <si>
    <t>Iain Darbyshire</t>
  </si>
  <si>
    <t>New species</t>
  </si>
  <si>
    <t>New species per reporting year</t>
  </si>
  <si>
    <t>Count of new species per tdwg</t>
  </si>
  <si>
    <t>new species per year</t>
  </si>
  <si>
    <t>by family?</t>
  </si>
  <si>
    <t>links to POWO? Web?</t>
  </si>
  <si>
    <t>Matin Cheek</t>
  </si>
  <si>
    <t>Tom Freeth</t>
  </si>
  <si>
    <t>all plants COL</t>
  </si>
  <si>
    <t>vascualr plants POWO Jan 2025</t>
  </si>
  <si>
    <t>angiosperms</t>
  </si>
  <si>
    <t>red list ALL plants assessed</t>
  </si>
  <si>
    <t>vascular plants assessed (monocots + dicots + gymno + ferns)</t>
  </si>
  <si>
    <t>angiosperms (monocots + dicots)</t>
  </si>
  <si>
    <t>layer</t>
  </si>
  <si>
    <t>theme</t>
  </si>
  <si>
    <t>Coverage per TDWG</t>
  </si>
  <si>
    <t>Living coll status - ex situ living</t>
  </si>
  <si>
    <t>Aisyah, Elenor</t>
  </si>
  <si>
    <t>sidebar section</t>
  </si>
  <si>
    <t>Felix, Cycad, conifer SGs</t>
  </si>
  <si>
    <t>data prep</t>
  </si>
  <si>
    <t>added to site</t>
  </si>
  <si>
    <t>in progress</t>
  </si>
  <si>
    <t>yes</t>
  </si>
  <si>
    <t>raw data</t>
  </si>
  <si>
    <t>progress with each update</t>
  </si>
  <si>
    <t>by family? Order</t>
  </si>
  <si>
    <t>POWO accepted species</t>
  </si>
  <si>
    <t>Species, or genus, family richness per TDWG</t>
  </si>
  <si>
    <t>Red List</t>
  </si>
  <si>
    <t xml:space="preserve">Red List </t>
  </si>
  <si>
    <t>Kew</t>
  </si>
  <si>
    <t>Sampled monocots</t>
  </si>
  <si>
    <t>Sampled legumes</t>
  </si>
  <si>
    <t>waiting on Iain</t>
  </si>
  <si>
    <t>Millennium Seed Bank</t>
  </si>
  <si>
    <t>Germination protocols</t>
  </si>
  <si>
    <t>Probably needs to be compiled</t>
  </si>
  <si>
    <t>Kew Horticulture</t>
  </si>
  <si>
    <t>Conservation</t>
  </si>
  <si>
    <t>Diversity</t>
  </si>
  <si>
    <t>Threats</t>
  </si>
  <si>
    <t>Species richness</t>
  </si>
  <si>
    <t>Seeds banked</t>
  </si>
  <si>
    <t>Filter by bankable, exceptional? Germination protocols?</t>
  </si>
  <si>
    <t>TIPAs</t>
  </si>
  <si>
    <t>Conservation areas</t>
  </si>
  <si>
    <t>Wakehurst Place</t>
  </si>
  <si>
    <t>Any metrics, Justin</t>
  </si>
  <si>
    <t>Justin</t>
  </si>
  <si>
    <t>BRAHMS output</t>
  </si>
  <si>
    <t>not ready</t>
  </si>
  <si>
    <t>Uses</t>
  </si>
  <si>
    <t>Angiosperm predictions</t>
  </si>
  <si>
    <t>Medicinal</t>
  </si>
  <si>
    <t>EDGE Scleria</t>
  </si>
  <si>
    <t>in review</t>
  </si>
  <si>
    <t>Genetic</t>
  </si>
  <si>
    <t>PAFTOL genes</t>
  </si>
  <si>
    <t>Plant DNA C-Values</t>
  </si>
  <si>
    <t>?</t>
  </si>
  <si>
    <t>Response</t>
  </si>
  <si>
    <t>Pironon dataset ?</t>
  </si>
  <si>
    <t>theme2</t>
  </si>
  <si>
    <t>Use</t>
  </si>
  <si>
    <t>theme2 order</t>
  </si>
  <si>
    <t>sidebar order</t>
  </si>
  <si>
    <t>NBS examples?</t>
  </si>
  <si>
    <t>Link to GBF goals and indicators</t>
  </si>
  <si>
    <t>Restoration?</t>
  </si>
  <si>
    <t>health check</t>
  </si>
  <si>
    <t>day cost</t>
  </si>
  <si>
    <t>day</t>
  </si>
  <si>
    <t>vat</t>
  </si>
  <si>
    <t>total</t>
  </si>
  <si>
    <t>Red List Plants?</t>
  </si>
  <si>
    <t>not sure we have rights?</t>
  </si>
  <si>
    <t>Risk</t>
  </si>
  <si>
    <t>Ecosystem Red List</t>
  </si>
  <si>
    <t>Case studies?</t>
  </si>
  <si>
    <t>Tarciso, Justin</t>
  </si>
  <si>
    <t>Infraspecific</t>
  </si>
  <si>
    <t>Specific</t>
  </si>
  <si>
    <t>Infrageneric</t>
  </si>
  <si>
    <t>Generic</t>
  </si>
  <si>
    <t>Infrafamilial</t>
  </si>
  <si>
    <t>Familial</t>
  </si>
  <si>
    <t>Total</t>
  </si>
  <si>
    <t>nom. nov**</t>
  </si>
  <si>
    <t>-</t>
  </si>
  <si>
    <t>comb. nov*</t>
  </si>
  <si>
    <t>tax. nov</t>
  </si>
  <si>
    <t>year</t>
  </si>
  <si>
    <t>Ne examples?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</si>
</sst>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18" fillId="0" borderId="0" xfId="0" applyFont="1"/>
    <xf numFmtId="0" fontId="16" fillId="0" borderId="0" xfId="0" applyFont="1"/>
    <xf numFmtId="0" fontId="0" fillId="33" borderId="0" xfId="0" applyFill="1"/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33" borderId="0" xfId="0" applyFill="1" applyProtection="1">
      <protection locked="0"/>
    </xf>
    <xf numFmtId="0" fontId="18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1833-759A-4AB6-B1CE-97BEB5883754}">
  <dimension ref="A1:R34"/>
  <sheetViews>
    <sheetView workbookViewId="0">
      <pane ySplit="1" topLeftCell="A12" activePane="bottomLeft" state="frozen"/>
      <selection pane="bottomLeft" activeCell="E18" sqref="E18"/>
    </sheetView>
  </sheetViews>
  <sheetFormatPr defaultRowHeight="14.5" x14ac:dyDescent="0.35"/>
  <cols>
    <col min="1" max="1" width="14.1796875" customWidth="1"/>
    <col min="2" max="2" width="8.90625" bestFit="1" customWidth="1"/>
    <col min="3" max="3" width="14.08984375" customWidth="1"/>
    <col min="4" max="4" width="21.26953125" bestFit="1" customWidth="1"/>
    <col min="5" max="5" width="11.81640625" bestFit="1" customWidth="1"/>
    <col min="6" max="6" width="25.81640625" bestFit="1" customWidth="1"/>
    <col min="7" max="7" width="13.54296875" style="5" customWidth="1"/>
    <col min="8" max="8" width="20.1796875" customWidth="1"/>
    <col min="9" max="9" width="11.54296875" bestFit="1" customWidth="1"/>
    <col min="10" max="10" width="47.81640625" bestFit="1" customWidth="1"/>
    <col min="11" max="11" width="33" bestFit="1" customWidth="1"/>
    <col min="12" max="12" width="17.7265625" bestFit="1" customWidth="1"/>
    <col min="13" max="13" width="11.6328125" bestFit="1" customWidth="1"/>
    <col min="14" max="14" width="51.1796875" bestFit="1" customWidth="1"/>
    <col min="15" max="15" width="6.6328125" bestFit="1" customWidth="1"/>
    <col min="16" max="16" width="18.36328125" bestFit="1" customWidth="1"/>
    <col min="17" max="17" width="20.81640625" bestFit="1" customWidth="1"/>
    <col min="18" max="18" width="5.54296875" bestFit="1" customWidth="1"/>
  </cols>
  <sheetData>
    <row r="1" spans="1:18" s="3" customFormat="1" x14ac:dyDescent="0.35">
      <c r="A1" s="3" t="s">
        <v>43</v>
      </c>
      <c r="B1" s="3" t="s">
        <v>92</v>
      </c>
      <c r="C1" s="3" t="s">
        <v>94</v>
      </c>
      <c r="D1" s="3" t="s">
        <v>47</v>
      </c>
      <c r="E1" s="3" t="s">
        <v>95</v>
      </c>
      <c r="F1" s="3" t="s">
        <v>42</v>
      </c>
      <c r="G1" s="6" t="s">
        <v>53</v>
      </c>
      <c r="H1" s="3" t="s">
        <v>49</v>
      </c>
      <c r="I1" s="3" t="s">
        <v>50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</row>
    <row r="2" spans="1:18" x14ac:dyDescent="0.35">
      <c r="A2" t="s">
        <v>69</v>
      </c>
      <c r="B2" t="s">
        <v>69</v>
      </c>
      <c r="C2">
        <v>1</v>
      </c>
      <c r="D2" t="s">
        <v>71</v>
      </c>
      <c r="E2">
        <v>1</v>
      </c>
      <c r="F2" t="s">
        <v>56</v>
      </c>
      <c r="K2" t="s">
        <v>57</v>
      </c>
    </row>
    <row r="3" spans="1:18" x14ac:dyDescent="0.35">
      <c r="A3" t="s">
        <v>69</v>
      </c>
      <c r="B3" t="s">
        <v>69</v>
      </c>
      <c r="C3">
        <v>1</v>
      </c>
      <c r="D3" t="s">
        <v>28</v>
      </c>
      <c r="E3">
        <v>2</v>
      </c>
      <c r="F3" t="s">
        <v>29</v>
      </c>
      <c r="K3" t="s">
        <v>30</v>
      </c>
      <c r="L3" t="s">
        <v>31</v>
      </c>
      <c r="M3" t="s">
        <v>32</v>
      </c>
      <c r="P3" t="s">
        <v>33</v>
      </c>
      <c r="Q3" t="s">
        <v>34</v>
      </c>
    </row>
    <row r="4" spans="1:18" x14ac:dyDescent="0.35">
      <c r="A4" t="s">
        <v>69</v>
      </c>
      <c r="B4" t="s">
        <v>69</v>
      </c>
      <c r="C4">
        <v>1</v>
      </c>
      <c r="D4" t="s">
        <v>86</v>
      </c>
      <c r="E4">
        <v>3</v>
      </c>
      <c r="F4" t="s">
        <v>87</v>
      </c>
      <c r="K4" t="s">
        <v>44</v>
      </c>
      <c r="L4" t="s">
        <v>54</v>
      </c>
      <c r="M4" t="s">
        <v>55</v>
      </c>
    </row>
    <row r="5" spans="1:18" x14ac:dyDescent="0.35">
      <c r="A5" t="s">
        <v>69</v>
      </c>
      <c r="B5" t="s">
        <v>69</v>
      </c>
      <c r="C5">
        <v>1</v>
      </c>
      <c r="D5" t="s">
        <v>86</v>
      </c>
      <c r="E5">
        <v>4</v>
      </c>
      <c r="F5" t="s">
        <v>88</v>
      </c>
      <c r="G5" s="5" t="s">
        <v>89</v>
      </c>
    </row>
    <row r="6" spans="1:18" x14ac:dyDescent="0.35">
      <c r="A6" t="s">
        <v>69</v>
      </c>
      <c r="B6" t="s">
        <v>69</v>
      </c>
      <c r="C6">
        <v>1</v>
      </c>
      <c r="D6" t="s">
        <v>86</v>
      </c>
      <c r="E6">
        <v>5</v>
      </c>
      <c r="F6" t="s">
        <v>122</v>
      </c>
    </row>
    <row r="7" spans="1:18" x14ac:dyDescent="0.35">
      <c r="A7" t="s">
        <v>81</v>
      </c>
      <c r="B7" t="s">
        <v>93</v>
      </c>
      <c r="C7">
        <v>2</v>
      </c>
      <c r="D7" t="s">
        <v>83</v>
      </c>
      <c r="E7">
        <v>1</v>
      </c>
    </row>
    <row r="8" spans="1:18" x14ac:dyDescent="0.35">
      <c r="A8" t="s">
        <v>81</v>
      </c>
      <c r="B8" t="s">
        <v>93</v>
      </c>
      <c r="C8">
        <v>2</v>
      </c>
      <c r="D8" t="s">
        <v>91</v>
      </c>
      <c r="E8">
        <v>2</v>
      </c>
      <c r="M8">
        <v>385689</v>
      </c>
      <c r="N8" t="s">
        <v>36</v>
      </c>
    </row>
    <row r="9" spans="1:18" x14ac:dyDescent="0.35">
      <c r="A9" t="s">
        <v>81</v>
      </c>
      <c r="B9" t="s">
        <v>93</v>
      </c>
      <c r="C9">
        <v>2</v>
      </c>
      <c r="D9" t="s">
        <v>96</v>
      </c>
    </row>
    <row r="10" spans="1:18" s="4" customFormat="1" x14ac:dyDescent="0.35">
      <c r="A10" s="4" t="s">
        <v>106</v>
      </c>
      <c r="B10" s="4" t="s">
        <v>70</v>
      </c>
      <c r="C10" s="4">
        <v>3</v>
      </c>
      <c r="D10" s="4" t="s">
        <v>9</v>
      </c>
      <c r="E10" s="4">
        <v>1</v>
      </c>
      <c r="F10" s="4" t="s">
        <v>10</v>
      </c>
      <c r="G10" s="7"/>
      <c r="H10" s="4" t="s">
        <v>51</v>
      </c>
      <c r="I10" s="4" t="s">
        <v>52</v>
      </c>
      <c r="J10" s="4" t="s">
        <v>11</v>
      </c>
      <c r="K10" s="4" t="s">
        <v>12</v>
      </c>
      <c r="M10" s="4" t="s">
        <v>13</v>
      </c>
      <c r="N10" s="4" t="s">
        <v>14</v>
      </c>
      <c r="P10" s="4" t="s">
        <v>15</v>
      </c>
      <c r="Q10" s="4" t="s">
        <v>16</v>
      </c>
    </row>
    <row r="11" spans="1:18" s="4" customFormat="1" x14ac:dyDescent="0.35">
      <c r="A11" s="4" t="s">
        <v>106</v>
      </c>
      <c r="B11" s="4" t="s">
        <v>70</v>
      </c>
      <c r="C11" s="4">
        <v>3</v>
      </c>
      <c r="D11" s="4" t="s">
        <v>9</v>
      </c>
      <c r="E11" s="4">
        <v>2</v>
      </c>
      <c r="F11" s="4" t="s">
        <v>17</v>
      </c>
      <c r="G11" s="7"/>
      <c r="H11" s="4" t="s">
        <v>51</v>
      </c>
      <c r="I11" s="4" t="s">
        <v>52</v>
      </c>
      <c r="K11" s="4" t="s">
        <v>12</v>
      </c>
      <c r="M11" s="4" t="s">
        <v>13</v>
      </c>
      <c r="N11" s="4" t="s">
        <v>14</v>
      </c>
      <c r="Q11" s="4" t="s">
        <v>16</v>
      </c>
    </row>
    <row r="12" spans="1:18" x14ac:dyDescent="0.35">
      <c r="A12" t="s">
        <v>106</v>
      </c>
      <c r="B12" t="s">
        <v>70</v>
      </c>
      <c r="C12">
        <v>3</v>
      </c>
      <c r="D12" t="s">
        <v>9</v>
      </c>
      <c r="E12">
        <v>3</v>
      </c>
      <c r="F12" t="s">
        <v>18</v>
      </c>
      <c r="G12" s="5" t="s">
        <v>80</v>
      </c>
      <c r="Q12" t="s">
        <v>48</v>
      </c>
    </row>
    <row r="13" spans="1:18" x14ac:dyDescent="0.35">
      <c r="A13" t="s">
        <v>106</v>
      </c>
      <c r="B13" t="s">
        <v>70</v>
      </c>
      <c r="C13">
        <v>3</v>
      </c>
      <c r="D13" t="s">
        <v>9</v>
      </c>
      <c r="E13">
        <v>4</v>
      </c>
      <c r="F13" t="s">
        <v>84</v>
      </c>
      <c r="G13" s="5" t="s">
        <v>85</v>
      </c>
    </row>
    <row r="14" spans="1:18" s="4" customFormat="1" x14ac:dyDescent="0.35">
      <c r="A14" s="4" t="s">
        <v>106</v>
      </c>
      <c r="B14" s="4" t="s">
        <v>70</v>
      </c>
      <c r="C14" s="4">
        <v>3</v>
      </c>
      <c r="D14" s="4" t="s">
        <v>58</v>
      </c>
      <c r="E14" s="4">
        <v>1</v>
      </c>
      <c r="F14" s="4" t="s">
        <v>61</v>
      </c>
      <c r="G14" s="7"/>
      <c r="K14" s="4" t="s">
        <v>12</v>
      </c>
      <c r="L14" s="4" t="s">
        <v>19</v>
      </c>
      <c r="M14" s="4" t="s">
        <v>20</v>
      </c>
      <c r="Q14" s="4" t="s">
        <v>21</v>
      </c>
    </row>
    <row r="15" spans="1:18" s="4" customFormat="1" x14ac:dyDescent="0.35">
      <c r="A15" s="4" t="s">
        <v>106</v>
      </c>
      <c r="B15" s="4" t="s">
        <v>70</v>
      </c>
      <c r="C15" s="4">
        <v>3</v>
      </c>
      <c r="D15" s="4" t="s">
        <v>59</v>
      </c>
      <c r="E15" s="4">
        <v>2</v>
      </c>
      <c r="F15" s="4" t="s">
        <v>62</v>
      </c>
      <c r="G15" s="7"/>
      <c r="K15" s="4" t="s">
        <v>12</v>
      </c>
      <c r="L15" s="4" t="s">
        <v>19</v>
      </c>
      <c r="M15" s="4" t="s">
        <v>20</v>
      </c>
      <c r="Q15" s="4" t="s">
        <v>21</v>
      </c>
    </row>
    <row r="16" spans="1:18" x14ac:dyDescent="0.35">
      <c r="A16" t="s">
        <v>106</v>
      </c>
      <c r="B16" t="s">
        <v>70</v>
      </c>
      <c r="C16">
        <v>3</v>
      </c>
      <c r="D16" t="s">
        <v>58</v>
      </c>
      <c r="E16">
        <v>3</v>
      </c>
      <c r="F16" t="s">
        <v>60</v>
      </c>
    </row>
    <row r="17" spans="1:17" x14ac:dyDescent="0.35">
      <c r="A17" t="s">
        <v>106</v>
      </c>
      <c r="B17" t="s">
        <v>70</v>
      </c>
      <c r="C17">
        <v>3</v>
      </c>
      <c r="D17" t="s">
        <v>58</v>
      </c>
      <c r="E17">
        <v>4</v>
      </c>
      <c r="F17" t="s">
        <v>104</v>
      </c>
      <c r="G17" s="5" t="s">
        <v>105</v>
      </c>
    </row>
    <row r="18" spans="1:17" x14ac:dyDescent="0.35">
      <c r="A18" t="s">
        <v>106</v>
      </c>
      <c r="B18" t="s">
        <v>70</v>
      </c>
      <c r="C18">
        <v>3</v>
      </c>
      <c r="D18" t="s">
        <v>82</v>
      </c>
      <c r="E18">
        <v>1</v>
      </c>
    </row>
    <row r="19" spans="1:17" x14ac:dyDescent="0.35">
      <c r="A19" t="s">
        <v>106</v>
      </c>
      <c r="B19" t="s">
        <v>70</v>
      </c>
      <c r="C19">
        <v>3</v>
      </c>
      <c r="D19" t="s">
        <v>22</v>
      </c>
      <c r="E19">
        <v>1</v>
      </c>
      <c r="F19" t="s">
        <v>61</v>
      </c>
      <c r="K19" t="s">
        <v>23</v>
      </c>
      <c r="Q19" t="s">
        <v>21</v>
      </c>
    </row>
    <row r="20" spans="1:17" x14ac:dyDescent="0.35">
      <c r="A20" t="s">
        <v>106</v>
      </c>
      <c r="B20" t="s">
        <v>70</v>
      </c>
      <c r="C20">
        <v>3</v>
      </c>
      <c r="D20" t="s">
        <v>22</v>
      </c>
      <c r="E20">
        <v>2</v>
      </c>
      <c r="F20" t="s">
        <v>62</v>
      </c>
      <c r="K20" t="s">
        <v>23</v>
      </c>
      <c r="Q20" t="s">
        <v>21</v>
      </c>
    </row>
    <row r="21" spans="1:17" x14ac:dyDescent="0.35">
      <c r="A21" t="s">
        <v>106</v>
      </c>
      <c r="B21" t="s">
        <v>70</v>
      </c>
      <c r="C21">
        <v>3</v>
      </c>
      <c r="D21" t="s">
        <v>22</v>
      </c>
      <c r="E21">
        <v>3</v>
      </c>
      <c r="F21" t="s">
        <v>24</v>
      </c>
      <c r="Q21" t="s">
        <v>25</v>
      </c>
    </row>
    <row r="22" spans="1:17" x14ac:dyDescent="0.35">
      <c r="A22" t="s">
        <v>106</v>
      </c>
      <c r="C22">
        <v>3</v>
      </c>
      <c r="D22" t="s">
        <v>107</v>
      </c>
      <c r="E22">
        <v>4</v>
      </c>
      <c r="F22" t="s">
        <v>108</v>
      </c>
      <c r="Q22" t="s">
        <v>109</v>
      </c>
    </row>
    <row r="23" spans="1:17" s="4" customFormat="1" x14ac:dyDescent="0.35">
      <c r="A23" s="4" t="s">
        <v>68</v>
      </c>
      <c r="B23" s="4" t="s">
        <v>90</v>
      </c>
      <c r="C23" s="4">
        <v>4</v>
      </c>
      <c r="D23" s="4" t="s">
        <v>75</v>
      </c>
      <c r="E23" s="4">
        <v>1</v>
      </c>
      <c r="F23" s="4" t="s">
        <v>74</v>
      </c>
      <c r="G23" s="7" t="s">
        <v>63</v>
      </c>
      <c r="J23" s="4" t="s">
        <v>26</v>
      </c>
      <c r="Q23" s="4" t="s">
        <v>27</v>
      </c>
    </row>
    <row r="24" spans="1:17" x14ac:dyDescent="0.35">
      <c r="A24" t="s">
        <v>68</v>
      </c>
      <c r="B24" t="s">
        <v>90</v>
      </c>
      <c r="C24">
        <v>4</v>
      </c>
      <c r="D24" t="s">
        <v>75</v>
      </c>
      <c r="E24">
        <v>2</v>
      </c>
      <c r="F24" t="s">
        <v>76</v>
      </c>
      <c r="G24" s="5" t="s">
        <v>78</v>
      </c>
      <c r="J24" t="s">
        <v>77</v>
      </c>
    </row>
    <row r="25" spans="1:17" x14ac:dyDescent="0.35">
      <c r="A25" t="s">
        <v>68</v>
      </c>
      <c r="B25" t="s">
        <v>90</v>
      </c>
      <c r="C25">
        <v>4</v>
      </c>
      <c r="D25" t="s">
        <v>67</v>
      </c>
      <c r="E25">
        <v>1</v>
      </c>
      <c r="F25" t="s">
        <v>45</v>
      </c>
      <c r="G25" s="5" t="s">
        <v>79</v>
      </c>
      <c r="Q25" t="s">
        <v>35</v>
      </c>
    </row>
    <row r="26" spans="1:17" x14ac:dyDescent="0.35">
      <c r="A26" t="s">
        <v>68</v>
      </c>
      <c r="B26" t="s">
        <v>90</v>
      </c>
      <c r="C26">
        <v>4</v>
      </c>
      <c r="D26" t="s">
        <v>67</v>
      </c>
      <c r="E26">
        <v>2</v>
      </c>
      <c r="F26" t="s">
        <v>65</v>
      </c>
      <c r="G26" s="5" t="s">
        <v>66</v>
      </c>
    </row>
    <row r="27" spans="1:17" x14ac:dyDescent="0.35">
      <c r="A27" t="s">
        <v>68</v>
      </c>
      <c r="B27" t="s">
        <v>90</v>
      </c>
      <c r="C27">
        <v>4</v>
      </c>
      <c r="D27" t="s">
        <v>64</v>
      </c>
      <c r="E27">
        <v>1</v>
      </c>
      <c r="F27" s="2" t="s">
        <v>72</v>
      </c>
      <c r="G27" s="8"/>
      <c r="H27" s="2"/>
      <c r="I27" s="2"/>
      <c r="J27" s="2" t="s">
        <v>73</v>
      </c>
      <c r="K27" s="2"/>
      <c r="L27" s="2"/>
      <c r="M27" s="2"/>
      <c r="O27" s="2"/>
      <c r="P27" s="2"/>
      <c r="Q27" s="2" t="s">
        <v>46</v>
      </c>
    </row>
    <row r="28" spans="1:17" x14ac:dyDescent="0.35">
      <c r="A28" t="s">
        <v>68</v>
      </c>
      <c r="B28" t="s">
        <v>90</v>
      </c>
      <c r="C28">
        <v>4</v>
      </c>
      <c r="D28" t="s">
        <v>98</v>
      </c>
      <c r="M28" s="1">
        <v>354000</v>
      </c>
      <c r="N28" t="s">
        <v>37</v>
      </c>
    </row>
    <row r="29" spans="1:17" x14ac:dyDescent="0.35">
      <c r="D29" t="s">
        <v>97</v>
      </c>
      <c r="M29">
        <v>345230</v>
      </c>
      <c r="N29" t="s">
        <v>38</v>
      </c>
    </row>
    <row r="32" spans="1:17" x14ac:dyDescent="0.35">
      <c r="L32">
        <v>0.19071842899999999</v>
      </c>
      <c r="M32">
        <v>73558</v>
      </c>
      <c r="N32" t="s">
        <v>39</v>
      </c>
    </row>
    <row r="33" spans="12:14" x14ac:dyDescent="0.35">
      <c r="L33">
        <v>0.20659604500000001</v>
      </c>
      <c r="M33">
        <v>73135</v>
      </c>
      <c r="N33" t="s">
        <v>40</v>
      </c>
    </row>
    <row r="34" spans="12:14" x14ac:dyDescent="0.35">
      <c r="L34">
        <v>0.20639283999999999</v>
      </c>
      <c r="M34">
        <v>71253</v>
      </c>
      <c r="N34" t="s">
        <v>41</v>
      </c>
    </row>
  </sheetData>
  <sheetProtection sheet="1" formatCells="0" formatColumns="0" formatRows="0" insertColumns="0" insertRows="0" insertHyperlinks="0" deleteColumns="0" deleteRows="0" sort="0" autoFilter="0" pivotTables="0"/>
  <sortState xmlns:xlrd2="http://schemas.microsoft.com/office/spreadsheetml/2017/richdata2" ref="A2:R34">
    <sortCondition ref="C2:C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BDA5-18EB-482C-9860-3922611AE135}">
  <dimension ref="A3:F16"/>
  <sheetViews>
    <sheetView tabSelected="1" workbookViewId="0">
      <selection activeCell="B10" sqref="B10"/>
    </sheetView>
  </sheetViews>
  <sheetFormatPr defaultRowHeight="14.5" x14ac:dyDescent="0.35"/>
  <cols>
    <col min="2" max="2" width="11.1796875" bestFit="1" customWidth="1"/>
    <col min="3" max="3" width="11.1796875" customWidth="1"/>
  </cols>
  <sheetData>
    <row r="3" spans="1:6" x14ac:dyDescent="0.35">
      <c r="B3" t="s">
        <v>99</v>
      </c>
      <c r="E3">
        <v>2000</v>
      </c>
      <c r="F3">
        <f>E3+(E3*0.2)</f>
        <v>2400</v>
      </c>
    </row>
    <row r="4" spans="1:6" x14ac:dyDescent="0.35">
      <c r="B4" t="s">
        <v>100</v>
      </c>
      <c r="C4">
        <v>6</v>
      </c>
      <c r="D4">
        <v>800</v>
      </c>
      <c r="E4">
        <f>D4*C4</f>
        <v>4800</v>
      </c>
      <c r="F4">
        <f>E4+(D4*0.2)</f>
        <v>4960</v>
      </c>
    </row>
    <row r="7" spans="1:6" x14ac:dyDescent="0.35">
      <c r="F7">
        <f>SUM(F3:F4)</f>
        <v>7360</v>
      </c>
    </row>
    <row r="9" spans="1:6" x14ac:dyDescent="0.35">
      <c r="B9" t="s">
        <v>101</v>
      </c>
      <c r="C9" t="s">
        <v>102</v>
      </c>
      <c r="D9" t="s">
        <v>103</v>
      </c>
    </row>
    <row r="10" spans="1:6" x14ac:dyDescent="0.35">
      <c r="A10">
        <v>1</v>
      </c>
      <c r="B10">
        <v>1200</v>
      </c>
      <c r="C10">
        <f>B10*0.2</f>
        <v>240</v>
      </c>
      <c r="D10">
        <f>SUM(B10:C10)</f>
        <v>1440</v>
      </c>
    </row>
    <row r="11" spans="1:6" x14ac:dyDescent="0.35">
      <c r="A11">
        <v>2</v>
      </c>
      <c r="B11">
        <v>1200</v>
      </c>
      <c r="C11">
        <f t="shared" ref="C11:C14" si="0">B11*0.2</f>
        <v>240</v>
      </c>
      <c r="D11">
        <f t="shared" ref="D11:D14" si="1">SUM(B11:C11)</f>
        <v>1440</v>
      </c>
    </row>
    <row r="12" spans="1:6" x14ac:dyDescent="0.35">
      <c r="A12">
        <v>3</v>
      </c>
      <c r="B12">
        <v>1200</v>
      </c>
      <c r="C12">
        <f t="shared" si="0"/>
        <v>240</v>
      </c>
      <c r="D12">
        <f t="shared" si="1"/>
        <v>1440</v>
      </c>
    </row>
    <row r="13" spans="1:6" x14ac:dyDescent="0.35">
      <c r="A13">
        <v>4</v>
      </c>
      <c r="B13">
        <v>1200</v>
      </c>
      <c r="C13">
        <f t="shared" si="0"/>
        <v>240</v>
      </c>
      <c r="D13">
        <f t="shared" si="1"/>
        <v>1440</v>
      </c>
    </row>
    <row r="14" spans="1:6" x14ac:dyDescent="0.35">
      <c r="A14">
        <v>5</v>
      </c>
      <c r="B14">
        <v>1200</v>
      </c>
      <c r="C14">
        <f t="shared" si="0"/>
        <v>240</v>
      </c>
      <c r="D14">
        <f t="shared" si="1"/>
        <v>1440</v>
      </c>
    </row>
    <row r="16" spans="1:6" x14ac:dyDescent="0.35">
      <c r="D16">
        <f>SUM(D10:D14)</f>
        <v>7200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3F88-40B4-461C-A8C0-07A83D8C5EBF}">
  <dimension ref="B2:J17"/>
  <sheetViews>
    <sheetView workbookViewId="0">
      <selection activeCell="M1" sqref="M1:M1048576"/>
    </sheetView>
  </sheetViews>
  <sheetFormatPr defaultRowHeight="14.5" x14ac:dyDescent="0.35"/>
  <cols>
    <col min="2" max="2" width="10.08984375" bestFit="1" customWidth="1"/>
    <col min="3" max="3" width="10.81640625" bestFit="1" customWidth="1"/>
    <col min="4" max="4" width="7.26953125" bestFit="1" customWidth="1"/>
    <col min="5" max="5" width="10.453125" bestFit="1" customWidth="1"/>
    <col min="6" max="6" width="7.1796875" bestFit="1" customWidth="1"/>
    <col min="7" max="7" width="10.36328125" bestFit="1" customWidth="1"/>
    <col min="8" max="8" width="7.1796875" bestFit="1" customWidth="1"/>
    <col min="9" max="9" width="4.81640625" bestFit="1" customWidth="1"/>
  </cols>
  <sheetData>
    <row r="2" spans="2:10" x14ac:dyDescent="0.35">
      <c r="C2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121</v>
      </c>
    </row>
    <row r="3" spans="2:10" x14ac:dyDescent="0.35">
      <c r="B3" t="s">
        <v>117</v>
      </c>
      <c r="C3">
        <v>6</v>
      </c>
      <c r="D3">
        <v>175</v>
      </c>
      <c r="E3" t="s">
        <v>118</v>
      </c>
      <c r="F3">
        <v>5</v>
      </c>
      <c r="G3">
        <v>1</v>
      </c>
      <c r="H3" t="s">
        <v>118</v>
      </c>
      <c r="I3">
        <v>187</v>
      </c>
      <c r="J3">
        <v>2024</v>
      </c>
    </row>
    <row r="4" spans="2:10" x14ac:dyDescent="0.35">
      <c r="B4" t="s">
        <v>119</v>
      </c>
      <c r="C4">
        <v>341</v>
      </c>
      <c r="D4">
        <v>1771</v>
      </c>
      <c r="E4">
        <v>62</v>
      </c>
      <c r="F4">
        <v>10</v>
      </c>
      <c r="G4">
        <v>3</v>
      </c>
      <c r="H4" t="s">
        <v>118</v>
      </c>
      <c r="I4">
        <v>2187</v>
      </c>
      <c r="J4">
        <v>2024</v>
      </c>
    </row>
    <row r="5" spans="2:10" x14ac:dyDescent="0.35">
      <c r="B5" t="s">
        <v>120</v>
      </c>
      <c r="C5">
        <v>145</v>
      </c>
      <c r="D5">
        <v>2044</v>
      </c>
      <c r="E5">
        <v>44</v>
      </c>
      <c r="F5">
        <v>115</v>
      </c>
      <c r="G5">
        <v>85</v>
      </c>
      <c r="H5" t="s">
        <v>118</v>
      </c>
      <c r="I5">
        <v>2433</v>
      </c>
      <c r="J5">
        <v>2024</v>
      </c>
    </row>
    <row r="6" spans="2:10" x14ac:dyDescent="0.35">
      <c r="B6" t="s">
        <v>117</v>
      </c>
      <c r="C6">
        <v>2</v>
      </c>
      <c r="D6">
        <v>214</v>
      </c>
      <c r="E6" t="s">
        <v>118</v>
      </c>
      <c r="F6">
        <v>4</v>
      </c>
      <c r="G6" t="s">
        <v>118</v>
      </c>
      <c r="H6" t="s">
        <v>118</v>
      </c>
      <c r="I6">
        <v>220</v>
      </c>
      <c r="J6">
        <v>2023</v>
      </c>
    </row>
    <row r="7" spans="2:10" x14ac:dyDescent="0.35">
      <c r="B7" t="s">
        <v>119</v>
      </c>
      <c r="C7">
        <v>406</v>
      </c>
      <c r="D7">
        <v>2570</v>
      </c>
      <c r="E7">
        <v>68</v>
      </c>
      <c r="F7">
        <v>12</v>
      </c>
      <c r="G7">
        <v>4</v>
      </c>
      <c r="H7" t="s">
        <v>118</v>
      </c>
      <c r="I7">
        <v>3060</v>
      </c>
      <c r="J7">
        <v>2023</v>
      </c>
    </row>
    <row r="8" spans="2:10" x14ac:dyDescent="0.35">
      <c r="B8" t="s">
        <v>120</v>
      </c>
      <c r="C8">
        <v>178</v>
      </c>
      <c r="D8">
        <v>2163</v>
      </c>
      <c r="E8">
        <v>75</v>
      </c>
      <c r="F8">
        <v>113</v>
      </c>
      <c r="G8">
        <v>29</v>
      </c>
      <c r="H8">
        <v>3</v>
      </c>
      <c r="I8">
        <v>2561</v>
      </c>
      <c r="J8">
        <v>2023</v>
      </c>
    </row>
    <row r="9" spans="2:10" x14ac:dyDescent="0.35">
      <c r="B9" t="s">
        <v>117</v>
      </c>
      <c r="C9">
        <v>7</v>
      </c>
      <c r="D9">
        <v>110</v>
      </c>
      <c r="E9">
        <v>4</v>
      </c>
      <c r="F9">
        <v>9</v>
      </c>
      <c r="G9" t="s">
        <v>118</v>
      </c>
      <c r="H9" t="s">
        <v>118</v>
      </c>
      <c r="I9">
        <v>130</v>
      </c>
      <c r="J9">
        <v>2022</v>
      </c>
    </row>
    <row r="10" spans="2:10" x14ac:dyDescent="0.35">
      <c r="B10" t="s">
        <v>119</v>
      </c>
      <c r="C10">
        <v>433</v>
      </c>
      <c r="D10">
        <v>2161</v>
      </c>
      <c r="E10">
        <v>66</v>
      </c>
      <c r="F10">
        <v>8</v>
      </c>
      <c r="G10" t="s">
        <v>118</v>
      </c>
      <c r="H10" t="s">
        <v>118</v>
      </c>
      <c r="I10">
        <v>2668</v>
      </c>
      <c r="J10">
        <v>2022</v>
      </c>
    </row>
    <row r="11" spans="2:10" x14ac:dyDescent="0.35">
      <c r="B11" t="s">
        <v>120</v>
      </c>
      <c r="C11">
        <v>209</v>
      </c>
      <c r="D11">
        <v>2597</v>
      </c>
      <c r="E11">
        <v>115</v>
      </c>
      <c r="F11">
        <v>106</v>
      </c>
      <c r="G11">
        <v>35</v>
      </c>
      <c r="H11" t="s">
        <v>118</v>
      </c>
      <c r="I11">
        <v>3062</v>
      </c>
      <c r="J11">
        <v>2022</v>
      </c>
    </row>
    <row r="12" spans="2:10" x14ac:dyDescent="0.35">
      <c r="B12" t="s">
        <v>117</v>
      </c>
      <c r="C12">
        <v>4</v>
      </c>
      <c r="D12">
        <v>250</v>
      </c>
      <c r="E12">
        <v>1</v>
      </c>
      <c r="F12">
        <v>10</v>
      </c>
      <c r="G12">
        <v>1</v>
      </c>
      <c r="H12" t="s">
        <v>118</v>
      </c>
      <c r="I12">
        <v>266</v>
      </c>
      <c r="J12">
        <v>2021</v>
      </c>
    </row>
    <row r="13" spans="2:10" x14ac:dyDescent="0.35">
      <c r="B13" t="s">
        <v>119</v>
      </c>
      <c r="C13">
        <v>539</v>
      </c>
      <c r="D13">
        <v>2316</v>
      </c>
      <c r="E13">
        <v>70</v>
      </c>
      <c r="F13">
        <v>7</v>
      </c>
      <c r="G13">
        <v>4</v>
      </c>
      <c r="H13" t="s">
        <v>118</v>
      </c>
      <c r="I13">
        <v>2936</v>
      </c>
      <c r="J13">
        <v>2021</v>
      </c>
    </row>
    <row r="14" spans="2:10" x14ac:dyDescent="0.35">
      <c r="B14" t="s">
        <v>120</v>
      </c>
      <c r="C14">
        <v>196</v>
      </c>
      <c r="D14">
        <v>2465</v>
      </c>
      <c r="E14">
        <v>93</v>
      </c>
      <c r="F14">
        <v>86</v>
      </c>
      <c r="G14">
        <v>29</v>
      </c>
      <c r="H14" t="s">
        <v>118</v>
      </c>
      <c r="I14">
        <v>2869</v>
      </c>
      <c r="J14">
        <v>2021</v>
      </c>
    </row>
    <row r="15" spans="2:10" x14ac:dyDescent="0.35">
      <c r="B15" t="s">
        <v>117</v>
      </c>
      <c r="C15">
        <v>7</v>
      </c>
      <c r="D15">
        <v>179</v>
      </c>
      <c r="E15">
        <v>1</v>
      </c>
      <c r="F15">
        <v>8</v>
      </c>
      <c r="G15" t="s">
        <v>118</v>
      </c>
      <c r="H15" t="s">
        <v>118</v>
      </c>
      <c r="I15">
        <v>195</v>
      </c>
      <c r="J15">
        <v>2020</v>
      </c>
    </row>
    <row r="16" spans="2:10" x14ac:dyDescent="0.35">
      <c r="B16" t="s">
        <v>119</v>
      </c>
      <c r="C16">
        <v>599</v>
      </c>
      <c r="D16">
        <v>2467</v>
      </c>
      <c r="E16">
        <v>93</v>
      </c>
      <c r="F16">
        <v>6</v>
      </c>
      <c r="G16" t="s">
        <v>118</v>
      </c>
      <c r="H16" t="s">
        <v>118</v>
      </c>
      <c r="I16">
        <v>3165</v>
      </c>
      <c r="J16">
        <v>2020</v>
      </c>
    </row>
    <row r="17" spans="2:10" x14ac:dyDescent="0.35">
      <c r="B17" t="s">
        <v>120</v>
      </c>
      <c r="C17">
        <v>250</v>
      </c>
      <c r="D17">
        <v>2709</v>
      </c>
      <c r="E17">
        <v>123</v>
      </c>
      <c r="F17">
        <v>151</v>
      </c>
      <c r="G17">
        <v>52</v>
      </c>
      <c r="H17">
        <v>1</v>
      </c>
      <c r="I17">
        <v>3286</v>
      </c>
      <c r="J17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metric_template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Bachman</cp:lastModifiedBy>
  <dcterms:created xsi:type="dcterms:W3CDTF">2025-01-16T09:50:29Z</dcterms:created>
  <dcterms:modified xsi:type="dcterms:W3CDTF">2025-02-11T16:55:18Z</dcterms:modified>
</cp:coreProperties>
</file>